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hidePivotFieldList="1"/>
  <bookViews>
    <workbookView xWindow="0" yWindow="240" windowWidth="7500" windowHeight="13095"/>
  </bookViews>
  <sheets>
    <sheet name="Intro" sheetId="15" r:id="rId1"/>
    <sheet name="Maraton" sheetId="13" r:id="rId2"/>
    <sheet name="Grundtræning" sheetId="14" r:id="rId3"/>
    <sheet name="½Maraton" sheetId="16" r:id="rId4"/>
    <sheet name="TræningsZoner" sheetId="2" r:id="rId5"/>
    <sheet name="Opslag" sheetId="7" r:id="rId6"/>
  </sheets>
  <definedNames>
    <definedName name="_xlnm._FilterDatabase" localSheetId="2" hidden="1">Grundtræning!$A$1:$O$1</definedName>
    <definedName name="DistanceløbDistance" localSheetId="3">IFERROR((MID(½Maraton!XFA1,10+FIND("Distance: ",½Maraton!XFA1),(FIND(" ",½Maraton!XFA1,10+FIND("Distance: ",½Maraton!XFA1)))-(10+FIND("Distance: ",½Maraton!XFA1))))/1000,"Udfyld note korrekt")</definedName>
    <definedName name="DistanceløbDistance" localSheetId="2">IFERROR((MID(Grundtræning!XFA1,10+FIND("Distance: ",Grundtræning!XFA1),(FIND(" ",Grundtræning!XFA1,10+FIND("Distance: ",Grundtræning!XFA1)))-(10+FIND("Distance: ",Grundtræning!XFA1))))/1000,"Udfyld note korrekt")</definedName>
    <definedName name="DistanceløbDistance" localSheetId="1">IFERROR((MID(Maraton!XFA1,10+FIND("Distance: ",Maraton!XFA1),(FIND(" ",Maraton!XFA1,10+FIND("Distance: ",Maraton!XFA1)))-(10+FIND("Distance: ",Maraton!XFA1))))/1000,"Udfyld note korrekt")</definedName>
    <definedName name="DistanceløbDistance">IFERROR((MID(#REF!,10+FIND("Distance: ",#REF!),(FIND(" ",#REF!,10+FIND("Distance: ",#REF!)))-(10+FIND("Distance: ",#REF!))))/1000,"Udfyld note korrekt")</definedName>
    <definedName name="DistanceløbTid" localSheetId="3">IFERROR((VLOOKUP(½Maraton!XFC1,TræningsZoner!$C:$H,6,FALSE)*½Maraton!B1)/60,"Udfyld note korrekt")</definedName>
    <definedName name="DistanceløbTid" localSheetId="2">IFERROR((VLOOKUP(Grundtræning!XFC1,TræningsZoner!$C:$H,6,FALSE)*Grundtræning!B1)/60,"Udfyld note korrekt")</definedName>
    <definedName name="DistanceløbTid" localSheetId="1">IFERROR((VLOOKUP(Maraton!XFC1,TræningsZoner!$C:$H,6,FALSE)*Maraton!B1)/60,"Udfyld note korrekt")</definedName>
    <definedName name="DistanceløbTid">IFERROR((VLOOKUP(#REF!,TræningsZoner!$C:$H,6,FALSE)*#REF!)/60,"Udfyld note korrekt")</definedName>
    <definedName name="DistanceløbZone" localSheetId="3">MID(½Maraton!XFD1,FIND("Zone: ",½Maraton!XFD1)+6,(IFERROR(FIND(" ",½Maraton!XFD1,FIND("Zone: ",½Maraton!XFD1)+6),LEN(½Maraton!XFD1)+1))-(FIND("Zone: ",½Maraton!XFD1)+6))</definedName>
    <definedName name="DistanceløbZone" localSheetId="2">MID(Grundtræning!XFD1,FIND("Zone: ",Grundtræning!XFD1)+6,(IFERROR(FIND(" ",Grundtræning!XFD1,FIND("Zone: ",Grundtræning!XFD1)+6),LEN(Grundtræning!XFD1)+1))-(FIND("Zone: ",Grundtræning!XFD1)+6))</definedName>
    <definedName name="DistanceløbZone" localSheetId="1">MID(Maraton!XFD1,FIND("Zone: ",Maraton!XFD1)+6,(IFERROR(FIND(" ",Maraton!XFD1,FIND("Zone: ",Maraton!XFD1)+6),LEN(Maraton!XFD1)+1))-(FIND("Zone: ",Maraton!XFD1)+6))</definedName>
    <definedName name="DistanceløbZone">MID(#REF!,FIND("Zone: ",#REF!)+6,(IFERROR(FIND(" ",#REF!,FIND("Zone: ",#REF!)+6),LEN(#REF!)+1))-(FIND("Zone: ",#REF!)+6))</definedName>
    <definedName name="IntervalDistance" localSheetId="3">((LEFT(½Maraton!XFA1,FIND(" ",½Maraton!XFA1)-1)*MID(½Maraton!XFA1,1+FIND(" ",½Maraton!XFA1,FIND(" ",½Maraton!XFA1)+1),((FIND(" ",½Maraton!XFA1,1+FIND(" ",½Maraton!XFA1,FIND(" ",½Maraton!XFA1)+1)))-(1+FIND(" ",½Maraton!XFA1,FIND(" ",½Maraton!XFA1)+1)))))+((MID(½Maraton!XFA1,(FIND("(",½Maraton!XFA1))+1,FIND(" ",½Maraton!XFA1,FIND("(",½Maraton!XFA1))-1-(FIND("(",½Maraton!XFA1))))*(LEFT(½Maraton!XFA1,FIND(" ",½Maraton!XFA1)-1)-1)))/1000</definedName>
    <definedName name="IntervalDistance" localSheetId="2">((LEFT(Grundtræning!XFA1,FIND(" ",Grundtræning!XFA1)-1)*MID(Grundtræning!XFA1,1+FIND(" ",Grundtræning!XFA1,FIND(" ",Grundtræning!XFA1)+1),((FIND(" ",Grundtræning!XFA1,1+FIND(" ",Grundtræning!XFA1,FIND(" ",Grundtræning!XFA1)+1)))-(1+FIND(" ",Grundtræning!XFA1,FIND(" ",Grundtræning!XFA1)+1)))))+((MID(Grundtræning!XFA1,(FIND("(",Grundtræning!XFA1))+1,FIND(" ",Grundtræning!XFA1,FIND("(",Grundtræning!XFA1))-1-(FIND("(",Grundtræning!XFA1))))*(LEFT(Grundtræning!XFA1,FIND(" ",Grundtræning!XFA1)-1)-1)))/1000</definedName>
    <definedName name="IntervalDistance" localSheetId="1">((LEFT(Maraton!XFA1,FIND(" ",Maraton!XFA1)-1)*MID(Maraton!XFA1,1+FIND(" ",Maraton!XFA1,FIND(" ",Maraton!XFA1)+1),((FIND(" ",Maraton!XFA1,1+FIND(" ",Maraton!XFA1,FIND(" ",Maraton!XFA1)+1)))-(1+FIND(" ",Maraton!XFA1,FIND(" ",Maraton!XFA1)+1)))))+((MID(Maraton!XFA1,(FIND("(",Maraton!XFA1))+1,FIND(" ",Maraton!XFA1,FIND("(",Maraton!XFA1))-1-(FIND("(",Maraton!XFA1))))*(LEFT(Maraton!XFA1,FIND(" ",Maraton!XFA1)-1)-1)))/1000</definedName>
    <definedName name="IntervalDistance">((LEFT(#REF!,FIND(" ",#REF!)-1)*MID(#REF!,1+FIND(" ",#REF!,FIND(" ",#REF!)+1),((FIND(" ",#REF!,1+FIND(" ",#REF!,FIND(" ",#REF!)+1)))-(1+FIND(" ",#REF!,FIND(" ",#REF!)+1)))))+((MID(#REF!,(FIND("(",#REF!))+1,FIND(" ",#REF!,FIND("(",#REF!))-1-(FIND("(",#REF!))))*(LEFT(#REF!,FIND(" ",#REF!)-1)-1)))/1000</definedName>
    <definedName name="IntervalTid" localSheetId="3">((VLOOKUP(½Maraton!XFC1,TræningsZoner!$C:$H,6,FALSE)*((LEFT(½Maraton!XFB1,FIND(" ",½Maraton!XFB1)-1)*MID(½Maraton!XFB1,1+FIND(" ",½Maraton!XFB1,FIND(" ",½Maraton!XFB1)+1),((FIND(" ",½Maraton!XFB1,1+FIND(" ",½Maraton!XFB1,FIND(" ",½Maraton!XFB1)+1)))-(1+FIND(" ",½Maraton!XFB1,FIND(" ",½Maraton!XFB1)+1)))))/1000))+((VLOOKUP((MID(½Maraton!XFB1,(FIND("Zone: ",½Maraton!XFB1,FIND("(",½Maraton!XFB1)+1))+6,(FIND(")",½Maraton!XFB1))-(FIND("Zone: ",½Maraton!XFB1,FIND("(",½Maraton!XFB1)+1))-6)),TræningsZoner!$C:$H,6,FALSE))*(((MID(½Maraton!XFB1,1+FIND("(",½Maraton!XFB1),(FIND(" ",½Maraton!XFB1,FIND("(",½Maraton!XFB1)+1))-(FIND("(",½Maraton!XFB1)+1)))/1000)*((LEFT(½Maraton!XFB1,FIND(" ",½Maraton!XFB1)-1))-1))))/60</definedName>
    <definedName name="IntervalTid" localSheetId="2">((VLOOKUP(Grundtræning!XFC1,TræningsZoner!$C:$H,6,FALSE)*((LEFT(Grundtræning!XFB1,FIND(" ",Grundtræning!XFB1)-1)*MID(Grundtræning!XFB1,1+FIND(" ",Grundtræning!XFB1,FIND(" ",Grundtræning!XFB1)+1),((FIND(" ",Grundtræning!XFB1,1+FIND(" ",Grundtræning!XFB1,FIND(" ",Grundtræning!XFB1)+1)))-(1+FIND(" ",Grundtræning!XFB1,FIND(" ",Grundtræning!XFB1)+1)))))/1000))+((VLOOKUP((MID(Grundtræning!XFB1,(FIND("Zone: ",Grundtræning!XFB1,FIND("(",Grundtræning!XFB1)+1))+6,(FIND(")",Grundtræning!XFB1))-(FIND("Zone: ",Grundtræning!XFB1,FIND("(",Grundtræning!XFB1)+1))-6)),TræningsZoner!$C:$H,6,FALSE))*(((MID(Grundtræning!XFB1,1+FIND("(",Grundtræning!XFB1),(FIND(" ",Grundtræning!XFB1,FIND("(",Grundtræning!XFB1)+1))-(FIND("(",Grundtræning!XFB1)+1)))/1000)*((LEFT(Grundtræning!XFB1,FIND(" ",Grundtræning!XFB1)-1))-1))))/60</definedName>
    <definedName name="IntervalTid" localSheetId="1">((VLOOKUP(Maraton!XFC1,TræningsZoner!$C:$H,6,FALSE)*((LEFT(Maraton!XFB1,FIND(" ",Maraton!XFB1)-1)*MID(Maraton!XFB1,1+FIND(" ",Maraton!XFB1,FIND(" ",Maraton!XFB1)+1),((FIND(" ",Maraton!XFB1,1+FIND(" ",Maraton!XFB1,FIND(" ",Maraton!XFB1)+1)))-(1+FIND(" ",Maraton!XFB1,FIND(" ",Maraton!XFB1)+1)))))/1000))+((VLOOKUP((MID(Maraton!XFB1,(FIND("Zone: ",Maraton!XFB1,FIND("(",Maraton!XFB1)+1))+6,(FIND(")",Maraton!XFB1))-(FIND("Zone: ",Maraton!XFB1,FIND("(",Maraton!XFB1)+1))-6)),TræningsZoner!$C:$H,6,FALSE))*(((MID(Maraton!XFB1,1+FIND("(",Maraton!XFB1),(FIND(" ",Maraton!XFB1,FIND("(",Maraton!XFB1)+1))-(FIND("(",Maraton!XFB1)+1)))/1000)*((LEFT(Maraton!XFB1,FIND(" ",Maraton!XFB1)-1))-1))))/60</definedName>
    <definedName name="IntervalTid">((VLOOKUP(#REF!,TræningsZoner!$C:$H,6,FALSE)*((LEFT(#REF!,FIND(" ",#REF!)-1)*MID(#REF!,1+FIND(" ",#REF!,FIND(" ",#REF!)+1),((FIND(" ",#REF!,1+FIND(" ",#REF!,FIND(" ",#REF!)+1)))-(1+FIND(" ",#REF!,FIND(" ",#REF!)+1)))))/1000))+((VLOOKUP((MID(#REF!,(FIND("Zone: ",#REF!,FIND("(",#REF!)+1))+6,(FIND(")",#REF!))-(FIND("Zone: ",#REF!,FIND("(",#REF!)+1))-6)),TræningsZoner!$C:$H,6,FALSE))*(((MID(#REF!,1+FIND("(",#REF!),(FIND(" ",#REF!,FIND("(",#REF!)+1))-(FIND("(",#REF!)+1)))/1000)*((LEFT(#REF!,FIND(" ",#REF!)-1))-1))))/60</definedName>
    <definedName name="IntervalZone" localSheetId="3">IFERROR(MID(½Maraton!XFD1,(6+FIND("Zone: ",½Maraton!XFD1)),((FIND(" ",½Maraton!XFD1,(6+FIND("Zone: ",½Maraton!XFD1))))-(6+FIND("Zone: ",½Maraton!XFD1)))),"Udfyld note korrekt")</definedName>
    <definedName name="IntervalZone" localSheetId="2">IFERROR(MID(Grundtræning!XFD1,(6+FIND("Zone: ",Grundtræning!XFD1)),((FIND(" ",Grundtræning!XFD1,(6+FIND("Zone: ",Grundtræning!XFD1))))-(6+FIND("Zone: ",Grundtræning!XFD1)))),"Udfyld note korrekt")</definedName>
    <definedName name="IntervalZone" localSheetId="1">IFERROR(MID(Maraton!XFD1,(6+FIND("Zone: ",Maraton!XFD1)),((FIND(" ",Maraton!XFD1,(6+FIND("Zone: ",Maraton!XFD1))))-(6+FIND("Zone: ",Maraton!XFD1)))),"Udfyld note korrekt")</definedName>
    <definedName name="IntervalZone">IFERROR(MID(#REF!,(6+FIND("Zone: ",#REF!)),((FIND(" ",#REF!,(6+FIND("Zone: ",#REF!))))-(6+FIND("Zone: ",#REF!)))),"Udfyld note korrekt")</definedName>
    <definedName name="KonkurrenceløbDistance" localSheetId="3">IFERROR((MID(½Maraton!XFA1,FIND("Distance: ",½Maraton!XFA1)+10,FIND(" ",½Maraton!XFA1,FIND("Distance: ",½Maraton!XFA1)+10)-(FIND("Distance: ",½Maraton!XFA1)+10)))*1,"Udfyld note korrekt")</definedName>
    <definedName name="KonkurrenceløbDistance" localSheetId="2">IFERROR((MID(Grundtræning!XFA1,FIND("Distance: ",Grundtræning!XFA1)+10,FIND(" ",Grundtræning!XFA1,FIND("Distance: ",Grundtræning!XFA1)+10)-(FIND("Distance: ",Grundtræning!XFA1)+10)))*1,"Udfyld note korrekt")</definedName>
    <definedName name="KonkurrenceløbDistance" localSheetId="1">IFERROR((MID(Maraton!XFA1,FIND("Distance: ",Maraton!XFA1)+10,FIND(" ",Maraton!XFA1,FIND("Distance: ",Maraton!XFA1)+10)-(FIND("Distance: ",Maraton!XFA1)+10)))*1,"Udfyld note korrekt")</definedName>
    <definedName name="KonkurrenceløbDistance">IFERROR((MID(#REF!,FIND("Distance: ",#REF!)+10,FIND(" ",#REF!,FIND("Distance: ",#REF!)+10)-(FIND("Distance: ",#REF!)+10)))*1,"Udfyld note korrekt")</definedName>
    <definedName name="KonkurrenceløbHastighed" localSheetId="3">IFERROR(CONCATENATE(LEFT(((MID(½Maraton!XFC1,1+FIND(" ",½Maraton!XFC1,1+FIND("Tid: ",½Maraton!XFC1)),FIND(" ",½Maraton!XFC1,1+FIND("Tid: ",½Maraton!XFC1))-(FIND("Tid: ",½Maraton!XFC1)+1)))*1)/((MID(½Maraton!XFC1,FIND("Distance: ",½Maraton!XFC1)+10,FIND(" ",½Maraton!XFC1,FIND("Distance: ",½Maraton!XFC1)+10)-(FIND("Distance: ",½Maraton!XFC1)+10)))*1),(FIND(",",((MID(½Maraton!XFC1,1+FIND(" ",½Maraton!XFC1,1+FIND("Tid: ",½Maraton!XFC1)),FIND(" ",½Maraton!XFC1,1+FIND("Tid: ",½Maraton!XFC1))-(FIND("Tid: ",½Maraton!XFC1)+1)))*1)/((MID(½Maraton!XFC1,FIND("Distance: ",½Maraton!XFC1)+10,FIND(" ",½Maraton!XFC1,FIND("Distance: ",½Maraton!XFC1)+10)-(FIND("Distance: ",½Maraton!XFC1)+10)))*1)))-1),":",ROUND(MID(((MID(½Maraton!XFC1,1+FIND(" ",½Maraton!XFC1,1+FIND("Tid: ",½Maraton!XFC1)),FIND(" ",½Maraton!XFC1,1+FIND("Tid: ",½Maraton!XFC1))-(FIND("Tid: ",½Maraton!XFC1)+1)))*1)/((MID(½Maraton!XFC1,FIND("Distance: ",½Maraton!XFC1)+10,FIND(" ",½Maraton!XFC1,FIND("Distance: ",½Maraton!XFC1)+10)-(FIND("Distance: ",½Maraton!XFC1)+10)))*1),FIND(",",((MID(½Maraton!XFC1,1+FIND(" ",½Maraton!XFC1,1+FIND("Tid: ",½Maraton!XFC1)),FIND(" ",½Maraton!XFC1,1+FIND("Tid: ",½Maraton!XFC1))-(FIND("Tid: ",½Maraton!XFC1)+1)))*1)/((MID(½Maraton!XFC1,FIND("Distance: ",½Maraton!XFC1)+10,FIND(" ",½Maraton!XFC1,FIND("Distance: ",½Maraton!XFC1)+10)-(FIND("Distance: ",½Maraton!XFC1)+10)))*1)),LEN(((MID(½Maraton!XFC1,1+FIND(" ",½Maraton!XFC1,1+FIND("Tid: ",½Maraton!XFC1)),FIND(" ",½Maraton!XFC1,1+FIND("Tid: ",½Maraton!XFC1))-(FIND("Tid: ",½Maraton!XFC1)+1)))*1)/((MID(½Maraton!XFC1,FIND("Distance: ",½Maraton!XFC1)+10,FIND(" ",½Maraton!XFC1,FIND("Distance: ",½Maraton!XFC1)+10)-(FIND("Distance: ",½Maraton!XFC1)+10)))*1)))*60,0)),"Udfyld note korrekt")</definedName>
    <definedName name="KonkurrenceløbHastighed" localSheetId="2">IFERROR(CONCATENATE(LEFT(((MID(Grundtræning!XFC1,1+FIND(" ",Grundtræning!XFC1,1+FIND("Tid: ",Grundtræning!XFC1)),FIND(" ",Grundtræning!XFC1,1+FIND("Tid: ",Grundtræning!XFC1))-(FIND("Tid: ",Grundtræning!XFC1)+1)))*1)/((MID(Grundtræning!XFC1,FIND("Distance: ",Grundtræning!XFC1)+10,FIND(" ",Grundtræning!XFC1,FIND("Distance: ",Grundtræning!XFC1)+10)-(FIND("Distance: ",Grundtræning!XFC1)+10)))*1),(FIND(",",((MID(Grundtræning!XFC1,1+FIND(" ",Grundtræning!XFC1,1+FIND("Tid: ",Grundtræning!XFC1)),FIND(" ",Grundtræning!XFC1,1+FIND("Tid: ",Grundtræning!XFC1))-(FIND("Tid: ",Grundtræning!XFC1)+1)))*1)/((MID(Grundtræning!XFC1,FIND("Distance: ",Grundtræning!XFC1)+10,FIND(" ",Grundtræning!XFC1,FIND("Distance: ",Grundtræning!XFC1)+10)-(FIND("Distance: ",Grundtræning!XFC1)+10)))*1)))-1),":",ROUND(MID(((MID(Grundtræning!XFC1,1+FIND(" ",Grundtræning!XFC1,1+FIND("Tid: ",Grundtræning!XFC1)),FIND(" ",Grundtræning!XFC1,1+FIND("Tid: ",Grundtræning!XFC1))-(FIND("Tid: ",Grundtræning!XFC1)+1)))*1)/((MID(Grundtræning!XFC1,FIND("Distance: ",Grundtræning!XFC1)+10,FIND(" ",Grundtræning!XFC1,FIND("Distance: ",Grundtræning!XFC1)+10)-(FIND("Distance: ",Grundtræning!XFC1)+10)))*1),FIND(",",((MID(Grundtræning!XFC1,1+FIND(" ",Grundtræning!XFC1,1+FIND("Tid: ",Grundtræning!XFC1)),FIND(" ",Grundtræning!XFC1,1+FIND("Tid: ",Grundtræning!XFC1))-(FIND("Tid: ",Grundtræning!XFC1)+1)))*1)/((MID(Grundtræning!XFC1,FIND("Distance: ",Grundtræning!XFC1)+10,FIND(" ",Grundtræning!XFC1,FIND("Distance: ",Grundtræning!XFC1)+10)-(FIND("Distance: ",Grundtræning!XFC1)+10)))*1)),LEN(((MID(Grundtræning!XFC1,1+FIND(" ",Grundtræning!XFC1,1+FIND("Tid: ",Grundtræning!XFC1)),FIND(" ",Grundtræning!XFC1,1+FIND("Tid: ",Grundtræning!XFC1))-(FIND("Tid: ",Grundtræning!XFC1)+1)))*1)/((MID(Grundtræning!XFC1,FIND("Distance: ",Grundtræning!XFC1)+10,FIND(" ",Grundtræning!XFC1,FIND("Distance: ",Grundtræning!XFC1)+10)-(FIND("Distance: ",Grundtræning!XFC1)+10)))*1)))*60,0)),"Udfyld note korrekt")</definedName>
    <definedName name="KonkurrenceløbHastighed" localSheetId="1">IFERROR(CONCATENATE(LEFT(((MID(Maraton!XFC1,1+FIND(" ",Maraton!XFC1,1+FIND("Tid: ",Maraton!XFC1)),FIND(" ",Maraton!XFC1,1+FIND("Tid: ",Maraton!XFC1))-(FIND("Tid: ",Maraton!XFC1)+1)))*1)/((MID(Maraton!XFC1,FIND("Distance: ",Maraton!XFC1)+10,FIND(" ",Maraton!XFC1,FIND("Distance: ",Maraton!XFC1)+10)-(FIND("Distance: ",Maraton!XFC1)+10)))*1),(FIND(",",((MID(Maraton!XFC1,1+FIND(" ",Maraton!XFC1,1+FIND("Tid: ",Maraton!XFC1)),FIND(" ",Maraton!XFC1,1+FIND("Tid: ",Maraton!XFC1))-(FIND("Tid: ",Maraton!XFC1)+1)))*1)/((MID(Maraton!XFC1,FIND("Distance: ",Maraton!XFC1)+10,FIND(" ",Maraton!XFC1,FIND("Distance: ",Maraton!XFC1)+10)-(FIND("Distance: ",Maraton!XFC1)+10)))*1)))-1),":",ROUND(MID(((MID(Maraton!XFC1,1+FIND(" ",Maraton!XFC1,1+FIND("Tid: ",Maraton!XFC1)),FIND(" ",Maraton!XFC1,1+FIND("Tid: ",Maraton!XFC1))-(FIND("Tid: ",Maraton!XFC1)+1)))*1)/((MID(Maraton!XFC1,FIND("Distance: ",Maraton!XFC1)+10,FIND(" ",Maraton!XFC1,FIND("Distance: ",Maraton!XFC1)+10)-(FIND("Distance: ",Maraton!XFC1)+10)))*1),FIND(",",((MID(Maraton!XFC1,1+FIND(" ",Maraton!XFC1,1+FIND("Tid: ",Maraton!XFC1)),FIND(" ",Maraton!XFC1,1+FIND("Tid: ",Maraton!XFC1))-(FIND("Tid: ",Maraton!XFC1)+1)))*1)/((MID(Maraton!XFC1,FIND("Distance: ",Maraton!XFC1)+10,FIND(" ",Maraton!XFC1,FIND("Distance: ",Maraton!XFC1)+10)-(FIND("Distance: ",Maraton!XFC1)+10)))*1)),LEN(((MID(Maraton!XFC1,1+FIND(" ",Maraton!XFC1,1+FIND("Tid: ",Maraton!XFC1)),FIND(" ",Maraton!XFC1,1+FIND("Tid: ",Maraton!XFC1))-(FIND("Tid: ",Maraton!XFC1)+1)))*1)/((MID(Maraton!XFC1,FIND("Distance: ",Maraton!XFC1)+10,FIND(" ",Maraton!XFC1,FIND("Distance: ",Maraton!XFC1)+10)-(FIND("Distance: ",Maraton!XFC1)+10)))*1)))*60,0)),"Udfyld note korrekt")</definedName>
    <definedName name="KonkurrenceløbHastighed">IFERROR(CONCATENATE(LEFT(((MID(#REF!,1+FIND(" ",#REF!,1+FIND("Tid: ",#REF!)),FIND(" ",#REF!,1+FIND("Tid: ",#REF!))-(FIND("Tid: ",#REF!)+1)))*1)/((MID(#REF!,FIND("Distance: ",#REF!)+10,FIND(" ",#REF!,FIND("Distance: ",#REF!)+10)-(FIND("Distance: ",#REF!)+10)))*1),(FIND(",",((MID(#REF!,1+FIND(" ",#REF!,1+FIND("Tid: ",#REF!)),FIND(" ",#REF!,1+FIND("Tid: ",#REF!))-(FIND("Tid: ",#REF!)+1)))*1)/((MID(#REF!,FIND("Distance: ",#REF!)+10,FIND(" ",#REF!,FIND("Distance: ",#REF!)+10)-(FIND("Distance: ",#REF!)+10)))*1)))-1),":",ROUND(MID(((MID(#REF!,1+FIND(" ",#REF!,1+FIND("Tid: ",#REF!)),FIND(" ",#REF!,1+FIND("Tid: ",#REF!))-(FIND("Tid: ",#REF!)+1)))*1)/((MID(#REF!,FIND("Distance: ",#REF!)+10,FIND(" ",#REF!,FIND("Distance: ",#REF!)+10)-(FIND("Distance: ",#REF!)+10)))*1),FIND(",",((MID(#REF!,1+FIND(" ",#REF!,1+FIND("Tid: ",#REF!)),FIND(" ",#REF!,1+FIND("Tid: ",#REF!))-(FIND("Tid: ",#REF!)+1)))*1)/((MID(#REF!,FIND("Distance: ",#REF!)+10,FIND(" ",#REF!,FIND("Distance: ",#REF!)+10)-(FIND("Distance: ",#REF!)+10)))*1)),LEN(((MID(#REF!,1+FIND(" ",#REF!,1+FIND("Tid: ",#REF!)),FIND(" ",#REF!,1+FIND("Tid: ",#REF!))-(FIND("Tid: ",#REF!)+1)))*1)/((MID(#REF!,FIND("Distance: ",#REF!)+10,FIND(" ",#REF!,FIND("Distance: ",#REF!)+10)-(FIND("Distance: ",#REF!)+10)))*1)))*60,0)),"Udfyld note korrekt")</definedName>
    <definedName name="KonkurrenceløbTid" localSheetId="3">IFERROR((MID(½Maraton!XFB1,1+FIND(" ",½Maraton!XFB1,1+FIND("Tid: ",½Maraton!XFB1)),FIND(" ",½Maraton!XFB1,1+FIND("Tid: ",½Maraton!XFB1))-(FIND("Tid: ",½Maraton!XFB1)+1)))*1,"Udfyld note korrekt")</definedName>
    <definedName name="KonkurrenceløbTid" localSheetId="2">IFERROR((MID(Grundtræning!XFB1,1+FIND(" ",Grundtræning!XFB1,1+FIND("Tid: ",Grundtræning!XFB1)),FIND(" ",Grundtræning!XFB1,1+FIND("Tid: ",Grundtræning!XFB1))-(FIND("Tid: ",Grundtræning!XFB1)+1)))*1,"Udfyld note korrekt")</definedName>
    <definedName name="KonkurrenceløbTid" localSheetId="1">IFERROR((MID(Maraton!XFB1,1+FIND(" ",Maraton!XFB1,1+FIND("Tid: ",Maraton!XFB1)),FIND(" ",Maraton!XFB1,1+FIND("Tid: ",Maraton!XFB1))-(FIND("Tid: ",Maraton!XFB1)+1)))*1,"Udfyld note korrekt")</definedName>
    <definedName name="KonkurrenceløbTid">IFERROR((MID(#REF!,1+FIND(" ",#REF!,1+FIND("Tid: ",#REF!)),FIND(" ",#REF!,1+FIND("Tid: ",#REF!))-(FIND("Tid: ",#REF!)+1)))*1,"Udfyld note korrekt")</definedName>
    <definedName name="NormalDistance" localSheetId="3">IFERROR((½Maraton!XFD1*60)/VLOOKUP(½Maraton!XFB1,TræningsZoner!$C:$H,6,FALSE),"Udfyld note korrekt")</definedName>
    <definedName name="NormalDistance" localSheetId="2">IFERROR((Grundtræning!XFD1*60)/VLOOKUP(Grundtræning!XFB1,TræningsZoner!$C:$H,6,FALSE),"Udfyld note korrekt")</definedName>
    <definedName name="NormalDistance" localSheetId="1">IFERROR((Maraton!XFD1*60)/VLOOKUP(Maraton!XFB1,TræningsZoner!$C:$H,6,FALSE),"Udfyld note korrekt")</definedName>
    <definedName name="NormalDistance">IFERROR((#REF!*60)/VLOOKUP(#REF!,TræningsZoner!$C:$H,6,FALSE),"Udfyld note korrekt")</definedName>
    <definedName name="NormalTid" localSheetId="3">IFERROR((LEFT(½Maraton!XFB1,FIND(" ",½Maraton!XFB1)-1))*1,"Udfyld note korrekt")</definedName>
    <definedName name="NormalTid" localSheetId="2">IFERROR((LEFT(Grundtræning!XFB1,FIND(" ",Grundtræning!XFB1)-1))*1,"Udfyld note korrekt")</definedName>
    <definedName name="NormalTid" localSheetId="1">IFERROR((LEFT(Maraton!XFB1,FIND(" ",Maraton!XFB1)-1))*1,"Udfyld note korrekt")</definedName>
    <definedName name="NormalTid">IFERROR((LEFT(#REF!,FIND(" ",#REF!)-1))*1,"Udfyld note korrekt")</definedName>
    <definedName name="StigningsløbDistance" localSheetId="3">IFERROR((LEFT(½Maraton!XFA1,FIND(" ",½Maraton!XFA1)-1)*MID(½Maraton!XFA1,1+FIND(" ",½Maraton!XFA1,FIND(" ",½Maraton!XFA1)+1),((FIND(" ",½Maraton!XFA1,1+FIND(" ",½Maraton!XFA1,FIND(" ",½Maraton!XFA1)+1)))-(1+FIND(" ",½Maraton!XFA1,FIND(" ",½Maraton!XFA1)+1)))))/1000,"Udfyld note korrekt")</definedName>
    <definedName name="StigningsløbDistance" localSheetId="2">IFERROR((LEFT(Grundtræning!XFA1,FIND(" ",Grundtræning!XFA1)-1)*MID(Grundtræning!XFA1,1+FIND(" ",Grundtræning!XFA1,FIND(" ",Grundtræning!XFA1)+1),((FIND(" ",Grundtræning!XFA1,1+FIND(" ",Grundtræning!XFA1,FIND(" ",Grundtræning!XFA1)+1)))-(1+FIND(" ",Grundtræning!XFA1,FIND(" ",Grundtræning!XFA1)+1)))))/1000,"Udfyld note korrekt")</definedName>
    <definedName name="StigningsløbDistance" localSheetId="1">IFERROR((LEFT(Maraton!XFA1,FIND(" ",Maraton!XFA1)-1)*MID(Maraton!XFA1,1+FIND(" ",Maraton!XFA1,FIND(" ",Maraton!XFA1)+1),((FIND(" ",Maraton!XFA1,1+FIND(" ",Maraton!XFA1,FIND(" ",Maraton!XFA1)+1)))-(1+FIND(" ",Maraton!XFA1,FIND(" ",Maraton!XFA1)+1)))))/1000,"Udfyld note korrekt")</definedName>
    <definedName name="StigningsløbDistance">IFERROR((LEFT(#REF!,FIND(" ",#REF!)-1)*MID(#REF!,1+FIND(" ",#REF!,FIND(" ",#REF!)+1),((FIND(" ",#REF!,1+FIND(" ",#REF!,FIND(" ",#REF!)+1)))-(1+FIND(" ",#REF!,FIND(" ",#REF!)+1)))))/1000,"Udfyld note korrekt")</definedName>
    <definedName name="StigningsløbTid" localSheetId="3">((VLOOKUP(½Maraton!XFC1,TræningsZoner!$C:$H,6,FALSE)*½Maraton!B1)/60)</definedName>
    <definedName name="StigningsløbTid" localSheetId="2">((VLOOKUP(Grundtræning!XFC1,TræningsZoner!$C:$H,6,FALSE)*Grundtræning!B1)/60)</definedName>
    <definedName name="StigningsløbTid" localSheetId="1">((VLOOKUP(Maraton!XFC1,TræningsZoner!$C:$H,6,FALSE)*Maraton!B1)/60)</definedName>
    <definedName name="StigningsløbTid">((VLOOKUP(#REF!,TræningsZoner!$C:$H,6,FALSE)*#REF!)/60)</definedName>
    <definedName name="StigningsløbZone" localSheetId="3">VLOOKUP(½Maraton!XFC1,SpecielleZoner[#All],2,FALSE)</definedName>
    <definedName name="StigningsløbZone" localSheetId="2">VLOOKUP(Grundtræning!XFC1,SpecielleZoner[#All],2,FALSE)</definedName>
    <definedName name="StigningsløbZone" localSheetId="1">VLOOKUP(Maraton!XFC1,SpecielleZoner[#All],2,FALSE)</definedName>
    <definedName name="StigningsløbZone">VLOOKUP(#REF!,SpecielleZoner[#All],2,FALSE)</definedName>
    <definedName name="TemposkiftDistance" localSheetId="3">IFERROR((LEFT(½Maraton!XFA1,FIND(" ",½Maraton!XFA1)-1))/1000,"Udfyld note korrekt")</definedName>
    <definedName name="TemposkiftDistance" localSheetId="2">IFERROR((LEFT(Grundtræning!XFA1,FIND(" ",Grundtræning!XFA1)-1))/1000,"Udfyld note korrekt")</definedName>
    <definedName name="TemposkiftDistance" localSheetId="1">IFERROR((LEFT(Maraton!XFA1,FIND(" ",Maraton!XFA1)-1))/1000,"Udfyld note korrekt")</definedName>
    <definedName name="TemposkiftDistance">IFERROR((LEFT(#REF!,FIND(" ",#REF!)-1))/1000,"Udfyld note korrekt")</definedName>
    <definedName name="TemposkiftTid" localSheetId="3">IFERROR((((LEFT(½Maraton!XFB1,FIND(" ",½Maraton!XFB1)-1))/1000)*(VLOOKUP(MID(½Maraton!XFB1,(6+FIND("Zone: ",½Maraton!XFB1)),(IFERROR(FIND(" ",½Maraton!XFB1,(6+FIND("Zone: ",½Maraton!XFB1))),LEN(½Maraton!XFB1)+1))-(6+FIND("Zone: ",½Maraton!XFB1))),TræningsZoner!$C:$H,6,FALSE)))/60,"Udfyld note korrekt")</definedName>
    <definedName name="TemposkiftTid" localSheetId="2">IFERROR((((LEFT(Grundtræning!XFB1,FIND(" ",Grundtræning!XFB1)-1))/1000)*(VLOOKUP(MID(Grundtræning!XFB1,(6+FIND("Zone: ",Grundtræning!XFB1)),(IFERROR(FIND(" ",Grundtræning!XFB1,(6+FIND("Zone: ",Grundtræning!XFB1))),LEN(Grundtræning!XFB1)+1))-(6+FIND("Zone: ",Grundtræning!XFB1))),TræningsZoner!$C:$H,6,FALSE)))/60,"Udfyld note korrekt")</definedName>
    <definedName name="TemposkiftTid" localSheetId="1">IFERROR((((LEFT(Maraton!XFB1,FIND(" ",Maraton!XFB1)-1))/1000)*(VLOOKUP(MID(Maraton!XFB1,(6+FIND("Zone: ",Maraton!XFB1)),(IFERROR(FIND(" ",Maraton!XFB1,(6+FIND("Zone: ",Maraton!XFB1))),LEN(Maraton!XFB1)+1))-(6+FIND("Zone: ",Maraton!XFB1))),TræningsZoner!$C:$H,6,FALSE)))/60,"Udfyld note korrekt")</definedName>
    <definedName name="TemposkiftTid">IFERROR((((LEFT(#REF!,FIND(" ",#REF!)-1))/1000)*(VLOOKUP(MID(#REF!,(6+FIND("Zone: ",#REF!)),(IFERROR(FIND(" ",#REF!,(6+FIND("Zone: ",#REF!))),LEN(#REF!)+1))-(6+FIND("Zone: ",#REF!))),TræningsZoner!$C:$H,6,FALSE)))/60,"Udfyld note korrekt")</definedName>
    <definedName name="TemposkiftZone" localSheetId="3">IFERROR(MID(½Maraton!XFD1,6+FIND("Zone: ",½Maraton!XFD1),(IFERROR(FIND(" ",½Maraton!XFD1,6+FIND("Zone: ",½Maraton!XFD1)),1+LEN(½Maraton!XFD1)))-(6+FIND("Zone: ",½Maraton!XFD1))),"Udfyld note korrekt")</definedName>
    <definedName name="TemposkiftZone" localSheetId="2">IFERROR(MID(Grundtræning!XFD1,6+FIND("Zone: ",Grundtræning!XFD1),(IFERROR(FIND(" ",Grundtræning!XFD1,6+FIND("Zone: ",Grundtræning!XFD1)),1+LEN(Grundtræning!XFD1)))-(6+FIND("Zone: ",Grundtræning!XFD1))),"Udfyld note korrekt")</definedName>
    <definedName name="TemposkiftZone" localSheetId="1">IFERROR(MID(Maraton!XFD1,6+FIND("Zone: ",Maraton!XFD1),(IFERROR(FIND(" ",Maraton!XFD1,6+FIND("Zone: ",Maraton!XFD1)),1+LEN(Maraton!XFD1)))-(6+FIND("Zone: ",Maraton!XFD1))),"Udfyld note korrekt")</definedName>
    <definedName name="TemposkiftZone">IFERROR(MID(#REF!,6+FIND("Zone: ",#REF!),(IFERROR(FIND(" ",#REF!,6+FIND("Zone: ",#REF!)),1+LEN(#REF!)))-(6+FIND("Zone: ",#REF!))),"Udfyld note korrekt")</definedName>
    <definedName name="TræningsHastighed" localSheetId="3">VLOOKUP(½Maraton!XFD1,TræningsZoner!$C:$I,7,FALSE)</definedName>
    <definedName name="TræningsHastighed" localSheetId="2">VLOOKUP(Grundtræning!XFD1,TræningsZoner!$C:$I,7,FALSE)</definedName>
    <definedName name="TræningsHastighed" localSheetId="1">VLOOKUP(Maraton!XFD1,TræningsZoner!$C:$I,7,FALSE)</definedName>
    <definedName name="TræningsHastighed">VLOOKUP(#REF!,TræningsZoner!$C:$I,7,FALSE)</definedName>
    <definedName name="TræningsZone" localSheetId="3">VLOOKUP(½Maraton!XFC1,TræningsZoner!$B:$C,2,FALSE)</definedName>
    <definedName name="TræningsZone" localSheetId="2">VLOOKUP(Grundtræning!XFC1,TræningsZoner!$B:$C,2,FALSE)</definedName>
    <definedName name="TræningsZone" localSheetId="1">VLOOKUP(Maraton!XFC1,TræningsZoner!$B:$C,2,FALSE)</definedName>
    <definedName name="TræningsZone">VLOOKUP(#REF!,TræningsZoner!$B:$C,2,FALSE)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6" l="1"/>
  <c r="J329" i="16" l="1"/>
  <c r="H329" i="16"/>
  <c r="I329" i="16" s="1"/>
  <c r="D329" i="16"/>
  <c r="C329" i="16"/>
  <c r="K328" i="16"/>
  <c r="H328" i="16"/>
  <c r="D328" i="16"/>
  <c r="C328" i="16"/>
  <c r="K327" i="16"/>
  <c r="H327" i="16"/>
  <c r="I327" i="16" s="1"/>
  <c r="D327" i="16"/>
  <c r="C327" i="16"/>
  <c r="J326" i="16"/>
  <c r="H326" i="16"/>
  <c r="I326" i="16" s="1"/>
  <c r="D326" i="16"/>
  <c r="C326" i="16"/>
  <c r="I325" i="16"/>
  <c r="H325" i="16"/>
  <c r="A325" i="16"/>
  <c r="J324" i="16"/>
  <c r="H324" i="16"/>
  <c r="I324" i="16" s="1"/>
  <c r="D324" i="16"/>
  <c r="C324" i="16"/>
  <c r="J323" i="16"/>
  <c r="H323" i="16"/>
  <c r="I323" i="16" s="1"/>
  <c r="D323" i="16"/>
  <c r="C323" i="16"/>
  <c r="J322" i="16"/>
  <c r="H322" i="16"/>
  <c r="I322" i="16" s="1"/>
  <c r="D322" i="16"/>
  <c r="C322" i="16"/>
  <c r="I321" i="16"/>
  <c r="H321" i="16"/>
  <c r="A321" i="16"/>
  <c r="C321" i="16" s="1"/>
  <c r="J320" i="16"/>
  <c r="H320" i="16"/>
  <c r="I320" i="16" s="1"/>
  <c r="D320" i="16"/>
  <c r="C320" i="16"/>
  <c r="K319" i="16"/>
  <c r="H319" i="16"/>
  <c r="D319" i="16"/>
  <c r="C319" i="16"/>
  <c r="J318" i="16"/>
  <c r="H318" i="16"/>
  <c r="I318" i="16" s="1"/>
  <c r="D318" i="16"/>
  <c r="C318" i="16"/>
  <c r="K317" i="16"/>
  <c r="H317" i="16"/>
  <c r="D317" i="16"/>
  <c r="C317" i="16"/>
  <c r="K316" i="16"/>
  <c r="H316" i="16"/>
  <c r="I316" i="16" s="1"/>
  <c r="D316" i="16"/>
  <c r="C316" i="16"/>
  <c r="K315" i="16"/>
  <c r="H315" i="16"/>
  <c r="D315" i="16"/>
  <c r="C315" i="16"/>
  <c r="J314" i="16"/>
  <c r="H314" i="16"/>
  <c r="I314" i="16" s="1"/>
  <c r="D314" i="16"/>
  <c r="C314" i="16"/>
  <c r="I313" i="16"/>
  <c r="H313" i="16"/>
  <c r="A313" i="16"/>
  <c r="C313" i="16" s="1"/>
  <c r="J312" i="16"/>
  <c r="H312" i="16"/>
  <c r="I312" i="16" s="1"/>
  <c r="D312" i="16"/>
  <c r="C312" i="16"/>
  <c r="J311" i="16"/>
  <c r="H311" i="16"/>
  <c r="D311" i="16"/>
  <c r="C311" i="16"/>
  <c r="J310" i="16"/>
  <c r="H310" i="16"/>
  <c r="I310" i="16" s="1"/>
  <c r="D310" i="16"/>
  <c r="C310" i="16"/>
  <c r="J309" i="16"/>
  <c r="H309" i="16"/>
  <c r="D309" i="16"/>
  <c r="C309" i="16"/>
  <c r="J308" i="16"/>
  <c r="H308" i="16"/>
  <c r="I308" i="16" s="1"/>
  <c r="D308" i="16"/>
  <c r="C308" i="16"/>
  <c r="J307" i="16"/>
  <c r="H307" i="16"/>
  <c r="I307" i="16" s="1"/>
  <c r="D307" i="16"/>
  <c r="C307" i="16"/>
  <c r="I306" i="16"/>
  <c r="H306" i="16"/>
  <c r="A306" i="16"/>
  <c r="D306" i="16" s="1"/>
  <c r="J305" i="16"/>
  <c r="H305" i="16"/>
  <c r="I305" i="16" s="1"/>
  <c r="D305" i="16"/>
  <c r="C305" i="16"/>
  <c r="K304" i="16"/>
  <c r="H304" i="16"/>
  <c r="D304" i="16"/>
  <c r="C304" i="16"/>
  <c r="K303" i="16"/>
  <c r="H303" i="16"/>
  <c r="D303" i="16"/>
  <c r="C303" i="16"/>
  <c r="J302" i="16"/>
  <c r="H302" i="16"/>
  <c r="D302" i="16"/>
  <c r="C302" i="16"/>
  <c r="I301" i="16"/>
  <c r="H301" i="16"/>
  <c r="A301" i="16"/>
  <c r="J300" i="16"/>
  <c r="H300" i="16"/>
  <c r="I300" i="16" s="1"/>
  <c r="D300" i="16"/>
  <c r="C300" i="16"/>
  <c r="J299" i="16"/>
  <c r="H299" i="16"/>
  <c r="I299" i="16" s="1"/>
  <c r="D299" i="16"/>
  <c r="C299" i="16"/>
  <c r="J298" i="16"/>
  <c r="H298" i="16"/>
  <c r="D298" i="16"/>
  <c r="C298" i="16"/>
  <c r="I297" i="16"/>
  <c r="H297" i="16"/>
  <c r="A297" i="16"/>
  <c r="D297" i="16" s="1"/>
  <c r="J296" i="16"/>
  <c r="H296" i="16"/>
  <c r="I296" i="16" s="1"/>
  <c r="D296" i="16"/>
  <c r="C296" i="16"/>
  <c r="K295" i="16"/>
  <c r="H295" i="16"/>
  <c r="D295" i="16"/>
  <c r="C295" i="16"/>
  <c r="J294" i="16"/>
  <c r="H294" i="16"/>
  <c r="I294" i="16" s="1"/>
  <c r="D294" i="16"/>
  <c r="C294" i="16"/>
  <c r="K293" i="16"/>
  <c r="H293" i="16"/>
  <c r="D293" i="16"/>
  <c r="C293" i="16"/>
  <c r="K292" i="16"/>
  <c r="H292" i="16"/>
  <c r="I292" i="16" s="1"/>
  <c r="D292" i="16"/>
  <c r="C292" i="16"/>
  <c r="K291" i="16"/>
  <c r="H291" i="16"/>
  <c r="D291" i="16"/>
  <c r="C291" i="16"/>
  <c r="J290" i="16"/>
  <c r="H290" i="16"/>
  <c r="I290" i="16" s="1"/>
  <c r="D290" i="16"/>
  <c r="C290" i="16"/>
  <c r="I289" i="16"/>
  <c r="H289" i="16"/>
  <c r="A289" i="16"/>
  <c r="J288" i="16"/>
  <c r="H288" i="16"/>
  <c r="I288" i="16" s="1"/>
  <c r="D288" i="16"/>
  <c r="C288" i="16"/>
  <c r="J287" i="16"/>
  <c r="H287" i="16"/>
  <c r="D287" i="16"/>
  <c r="C287" i="16"/>
  <c r="J286" i="16"/>
  <c r="H286" i="16"/>
  <c r="I286" i="16" s="1"/>
  <c r="D286" i="16"/>
  <c r="C286" i="16"/>
  <c r="J285" i="16"/>
  <c r="H285" i="16"/>
  <c r="I285" i="16" s="1"/>
  <c r="D285" i="16"/>
  <c r="C285" i="16"/>
  <c r="J284" i="16"/>
  <c r="H284" i="16"/>
  <c r="I284" i="16" s="1"/>
  <c r="D284" i="16"/>
  <c r="C284" i="16"/>
  <c r="J283" i="16"/>
  <c r="H283" i="16"/>
  <c r="D283" i="16"/>
  <c r="C283" i="16"/>
  <c r="I282" i="16"/>
  <c r="H282" i="16"/>
  <c r="A282" i="16"/>
  <c r="C282" i="16" s="1"/>
  <c r="J281" i="16"/>
  <c r="H281" i="16"/>
  <c r="I281" i="16" s="1"/>
  <c r="D281" i="16"/>
  <c r="C281" i="16"/>
  <c r="K280" i="16"/>
  <c r="H280" i="16"/>
  <c r="D280" i="16"/>
  <c r="C280" i="16"/>
  <c r="K279" i="16"/>
  <c r="H279" i="16"/>
  <c r="D279" i="16"/>
  <c r="C279" i="16"/>
  <c r="J278" i="16"/>
  <c r="H278" i="16"/>
  <c r="D278" i="16"/>
  <c r="C278" i="16"/>
  <c r="I277" i="16"/>
  <c r="H277" i="16"/>
  <c r="A277" i="16"/>
  <c r="D277" i="16" s="1"/>
  <c r="J276" i="16"/>
  <c r="H276" i="16"/>
  <c r="I276" i="16" s="1"/>
  <c r="D276" i="16"/>
  <c r="C276" i="16"/>
  <c r="J275" i="16"/>
  <c r="H275" i="16"/>
  <c r="I275" i="16" s="1"/>
  <c r="D275" i="16"/>
  <c r="C275" i="16"/>
  <c r="J274" i="16"/>
  <c r="H274" i="16"/>
  <c r="I274" i="16" s="1"/>
  <c r="D274" i="16"/>
  <c r="C274" i="16"/>
  <c r="I273" i="16"/>
  <c r="H273" i="16"/>
  <c r="A273" i="16"/>
  <c r="C273" i="16" s="1"/>
  <c r="J272" i="16"/>
  <c r="H272" i="16"/>
  <c r="I272" i="16" s="1"/>
  <c r="D272" i="16"/>
  <c r="C272" i="16"/>
  <c r="K271" i="16"/>
  <c r="H271" i="16"/>
  <c r="D271" i="16"/>
  <c r="C271" i="16"/>
  <c r="J270" i="16"/>
  <c r="H270" i="16"/>
  <c r="I270" i="16" s="1"/>
  <c r="D270" i="16"/>
  <c r="C270" i="16"/>
  <c r="K269" i="16"/>
  <c r="H269" i="16"/>
  <c r="D269" i="16"/>
  <c r="C269" i="16"/>
  <c r="K268" i="16"/>
  <c r="H268" i="16"/>
  <c r="I268" i="16" s="1"/>
  <c r="D268" i="16"/>
  <c r="C268" i="16"/>
  <c r="K267" i="16"/>
  <c r="H267" i="16"/>
  <c r="D267" i="16"/>
  <c r="C267" i="16"/>
  <c r="J266" i="16"/>
  <c r="H266" i="16"/>
  <c r="I266" i="16" s="1"/>
  <c r="D266" i="16"/>
  <c r="C266" i="16"/>
  <c r="I265" i="16"/>
  <c r="H265" i="16"/>
  <c r="A265" i="16"/>
  <c r="D265" i="16" s="1"/>
  <c r="J264" i="16"/>
  <c r="H264" i="16"/>
  <c r="I264" i="16" s="1"/>
  <c r="D264" i="16"/>
  <c r="C264" i="16"/>
  <c r="J263" i="16"/>
  <c r="H263" i="16"/>
  <c r="D263" i="16"/>
  <c r="C263" i="16"/>
  <c r="J262" i="16"/>
  <c r="H262" i="16"/>
  <c r="I262" i="16" s="1"/>
  <c r="D262" i="16"/>
  <c r="C262" i="16"/>
  <c r="J261" i="16"/>
  <c r="H261" i="16"/>
  <c r="I261" i="16" s="1"/>
  <c r="D261" i="16"/>
  <c r="C261" i="16"/>
  <c r="J260" i="16"/>
  <c r="H260" i="16"/>
  <c r="I260" i="16" s="1"/>
  <c r="D260" i="16"/>
  <c r="C260" i="16"/>
  <c r="J259" i="16"/>
  <c r="H259" i="16"/>
  <c r="D259" i="16"/>
  <c r="C259" i="16"/>
  <c r="I258" i="16"/>
  <c r="H258" i="16"/>
  <c r="A258" i="16"/>
  <c r="D258" i="16" s="1"/>
  <c r="J257" i="16"/>
  <c r="H257" i="16"/>
  <c r="I257" i="16" s="1"/>
  <c r="D257" i="16"/>
  <c r="C257" i="16"/>
  <c r="K256" i="16"/>
  <c r="H256" i="16"/>
  <c r="D256" i="16"/>
  <c r="C256" i="16"/>
  <c r="K255" i="16"/>
  <c r="H255" i="16"/>
  <c r="I255" i="16" s="1"/>
  <c r="D255" i="16"/>
  <c r="C255" i="16"/>
  <c r="J254" i="16"/>
  <c r="H254" i="16"/>
  <c r="I254" i="16" s="1"/>
  <c r="D254" i="16"/>
  <c r="C254" i="16"/>
  <c r="I253" i="16"/>
  <c r="H253" i="16"/>
  <c r="A253" i="16"/>
  <c r="D253" i="16" s="1"/>
  <c r="J252" i="16"/>
  <c r="H252" i="16"/>
  <c r="I252" i="16" s="1"/>
  <c r="D252" i="16"/>
  <c r="C252" i="16"/>
  <c r="J251" i="16"/>
  <c r="H251" i="16"/>
  <c r="I251" i="16" s="1"/>
  <c r="D251" i="16"/>
  <c r="C251" i="16"/>
  <c r="J250" i="16"/>
  <c r="H250" i="16"/>
  <c r="D250" i="16"/>
  <c r="C250" i="16"/>
  <c r="J249" i="16"/>
  <c r="H249" i="16"/>
  <c r="I249" i="16" s="1"/>
  <c r="D249" i="16"/>
  <c r="C249" i="16"/>
  <c r="J248" i="16"/>
  <c r="H248" i="16"/>
  <c r="D248" i="16"/>
  <c r="C248" i="16"/>
  <c r="I247" i="16"/>
  <c r="H247" i="16"/>
  <c r="A247" i="16"/>
  <c r="C247" i="16" s="1"/>
  <c r="J246" i="16"/>
  <c r="H246" i="16"/>
  <c r="I246" i="16" s="1"/>
  <c r="D246" i="16"/>
  <c r="C246" i="16"/>
  <c r="K245" i="16"/>
  <c r="J245" i="16"/>
  <c r="H245" i="16"/>
  <c r="I245" i="16" s="1"/>
  <c r="D245" i="16"/>
  <c r="C245" i="16"/>
  <c r="K244" i="16"/>
  <c r="J244" i="16"/>
  <c r="H244" i="16"/>
  <c r="I244" i="16" s="1"/>
  <c r="D244" i="16"/>
  <c r="C244" i="16"/>
  <c r="K243" i="16"/>
  <c r="J243" i="16"/>
  <c r="H243" i="16"/>
  <c r="I243" i="16" s="1"/>
  <c r="D243" i="16"/>
  <c r="C243" i="16"/>
  <c r="K242" i="16"/>
  <c r="J242" i="16"/>
  <c r="H242" i="16"/>
  <c r="I242" i="16" s="1"/>
  <c r="D242" i="16"/>
  <c r="C242" i="16"/>
  <c r="J241" i="16"/>
  <c r="H241" i="16"/>
  <c r="I241" i="16" s="1"/>
  <c r="D241" i="16"/>
  <c r="C241" i="16"/>
  <c r="K240" i="16"/>
  <c r="J240" i="16"/>
  <c r="H240" i="16"/>
  <c r="I240" i="16" s="1"/>
  <c r="D240" i="16"/>
  <c r="C240" i="16"/>
  <c r="K239" i="16"/>
  <c r="J239" i="16"/>
  <c r="H239" i="16"/>
  <c r="I239" i="16" s="1"/>
  <c r="D239" i="16"/>
  <c r="C239" i="16"/>
  <c r="K238" i="16"/>
  <c r="J238" i="16"/>
  <c r="H238" i="16"/>
  <c r="I238" i="16" s="1"/>
  <c r="D238" i="16"/>
  <c r="C238" i="16"/>
  <c r="K237" i="16"/>
  <c r="J237" i="16"/>
  <c r="H237" i="16"/>
  <c r="I237" i="16" s="1"/>
  <c r="D237" i="16"/>
  <c r="C237" i="16"/>
  <c r="K236" i="16"/>
  <c r="H236" i="16"/>
  <c r="I236" i="16" s="1"/>
  <c r="D236" i="16"/>
  <c r="C236" i="16"/>
  <c r="J235" i="16"/>
  <c r="H235" i="16"/>
  <c r="I235" i="16" s="1"/>
  <c r="D235" i="16"/>
  <c r="C235" i="16"/>
  <c r="I234" i="16"/>
  <c r="H234" i="16"/>
  <c r="A234" i="16"/>
  <c r="D234" i="16" s="1"/>
  <c r="J233" i="16"/>
  <c r="H233" i="16"/>
  <c r="I233" i="16" s="1"/>
  <c r="D233" i="16"/>
  <c r="C233" i="16"/>
  <c r="J232" i="16"/>
  <c r="H232" i="16"/>
  <c r="I232" i="16" s="1"/>
  <c r="D232" i="16"/>
  <c r="C232" i="16"/>
  <c r="J231" i="16"/>
  <c r="H231" i="16"/>
  <c r="D231" i="16"/>
  <c r="C231" i="16"/>
  <c r="J230" i="16"/>
  <c r="H230" i="16"/>
  <c r="I230" i="16" s="1"/>
  <c r="D230" i="16"/>
  <c r="C230" i="16"/>
  <c r="J229" i="16"/>
  <c r="H229" i="16"/>
  <c r="I229" i="16" s="1"/>
  <c r="D229" i="16"/>
  <c r="C229" i="16"/>
  <c r="J228" i="16"/>
  <c r="H228" i="16"/>
  <c r="I228" i="16" s="1"/>
  <c r="D228" i="16"/>
  <c r="C228" i="16"/>
  <c r="I227" i="16"/>
  <c r="H227" i="16"/>
  <c r="A227" i="16"/>
  <c r="J226" i="16"/>
  <c r="H226" i="16"/>
  <c r="D226" i="16"/>
  <c r="C226" i="16"/>
  <c r="K225" i="16"/>
  <c r="H225" i="16"/>
  <c r="I225" i="16" s="1"/>
  <c r="D225" i="16"/>
  <c r="C225" i="16"/>
  <c r="K224" i="16"/>
  <c r="H224" i="16"/>
  <c r="D224" i="16"/>
  <c r="C224" i="16"/>
  <c r="J223" i="16"/>
  <c r="H223" i="16"/>
  <c r="I223" i="16" s="1"/>
  <c r="D223" i="16"/>
  <c r="C223" i="16"/>
  <c r="I222" i="16"/>
  <c r="H222" i="16"/>
  <c r="A222" i="16"/>
  <c r="C222" i="16" s="1"/>
  <c r="J221" i="16"/>
  <c r="H221" i="16"/>
  <c r="I221" i="16" s="1"/>
  <c r="D221" i="16"/>
  <c r="C221" i="16"/>
  <c r="J220" i="16"/>
  <c r="H220" i="16"/>
  <c r="I220" i="16" s="1"/>
  <c r="D220" i="16"/>
  <c r="C220" i="16"/>
  <c r="J219" i="16"/>
  <c r="H219" i="16"/>
  <c r="I219" i="16" s="1"/>
  <c r="D219" i="16"/>
  <c r="C219" i="16"/>
  <c r="I218" i="16"/>
  <c r="H218" i="16"/>
  <c r="A218" i="16"/>
  <c r="J217" i="16"/>
  <c r="H217" i="16"/>
  <c r="I217" i="16" s="1"/>
  <c r="D217" i="16"/>
  <c r="C217" i="16"/>
  <c r="K216" i="16"/>
  <c r="J216" i="16"/>
  <c r="H216" i="16"/>
  <c r="I216" i="16" s="1"/>
  <c r="D216" i="16"/>
  <c r="C216" i="16"/>
  <c r="K215" i="16"/>
  <c r="J215" i="16"/>
  <c r="H215" i="16"/>
  <c r="I215" i="16" s="1"/>
  <c r="D215" i="16"/>
  <c r="C215" i="16"/>
  <c r="K214" i="16"/>
  <c r="J214" i="16"/>
  <c r="H214" i="16"/>
  <c r="I214" i="16" s="1"/>
  <c r="D214" i="16"/>
  <c r="C214" i="16"/>
  <c r="K213" i="16"/>
  <c r="J213" i="16"/>
  <c r="H213" i="16"/>
  <c r="I213" i="16" s="1"/>
  <c r="D213" i="16"/>
  <c r="C213" i="16"/>
  <c r="K212" i="16"/>
  <c r="J212" i="16"/>
  <c r="H212" i="16"/>
  <c r="I212" i="16" s="1"/>
  <c r="D212" i="16"/>
  <c r="C212" i="16"/>
  <c r="J211" i="16"/>
  <c r="H211" i="16"/>
  <c r="D211" i="16"/>
  <c r="C211" i="16"/>
  <c r="K210" i="16"/>
  <c r="J210" i="16"/>
  <c r="H210" i="16"/>
  <c r="I210" i="16" s="1"/>
  <c r="D210" i="16"/>
  <c r="C210" i="16"/>
  <c r="K209" i="16"/>
  <c r="J209" i="16"/>
  <c r="H209" i="16"/>
  <c r="I209" i="16" s="1"/>
  <c r="D209" i="16"/>
  <c r="C209" i="16"/>
  <c r="K208" i="16"/>
  <c r="J208" i="16"/>
  <c r="H208" i="16"/>
  <c r="I208" i="16" s="1"/>
  <c r="D208" i="16"/>
  <c r="C208" i="16"/>
  <c r="K207" i="16"/>
  <c r="J207" i="16"/>
  <c r="H207" i="16"/>
  <c r="I207" i="16" s="1"/>
  <c r="D207" i="16"/>
  <c r="C207" i="16"/>
  <c r="K206" i="16"/>
  <c r="J206" i="16"/>
  <c r="H206" i="16"/>
  <c r="I206" i="16" s="1"/>
  <c r="D206" i="16"/>
  <c r="C206" i="16"/>
  <c r="K205" i="16"/>
  <c r="H205" i="16"/>
  <c r="D205" i="16"/>
  <c r="C205" i="16"/>
  <c r="J204" i="16"/>
  <c r="H204" i="16"/>
  <c r="I204" i="16" s="1"/>
  <c r="D204" i="16"/>
  <c r="C204" i="16"/>
  <c r="I203" i="16"/>
  <c r="H203" i="16"/>
  <c r="A203" i="16"/>
  <c r="D203" i="16" s="1"/>
  <c r="J202" i="16"/>
  <c r="H202" i="16"/>
  <c r="I202" i="16" s="1"/>
  <c r="D202" i="16"/>
  <c r="C202" i="16"/>
  <c r="J201" i="16"/>
  <c r="H201" i="16"/>
  <c r="I201" i="16" s="1"/>
  <c r="D201" i="16"/>
  <c r="C201" i="16"/>
  <c r="J200" i="16"/>
  <c r="H200" i="16"/>
  <c r="I200" i="16" s="1"/>
  <c r="D200" i="16"/>
  <c r="C200" i="16"/>
  <c r="J199" i="16"/>
  <c r="H199" i="16"/>
  <c r="I199" i="16" s="1"/>
  <c r="D199" i="16"/>
  <c r="C199" i="16"/>
  <c r="J198" i="16"/>
  <c r="H198" i="16"/>
  <c r="I198" i="16" s="1"/>
  <c r="D198" i="16"/>
  <c r="C198" i="16"/>
  <c r="J197" i="16"/>
  <c r="H197" i="16"/>
  <c r="D197" i="16"/>
  <c r="C197" i="16"/>
  <c r="I196" i="16"/>
  <c r="H196" i="16"/>
  <c r="A196" i="16"/>
  <c r="D196" i="16" s="1"/>
  <c r="J195" i="16"/>
  <c r="H195" i="16"/>
  <c r="I195" i="16" s="1"/>
  <c r="D195" i="16"/>
  <c r="C195" i="16"/>
  <c r="K194" i="16"/>
  <c r="H194" i="16"/>
  <c r="D194" i="16"/>
  <c r="C194" i="16"/>
  <c r="K193" i="16"/>
  <c r="H193" i="16"/>
  <c r="I193" i="16" s="1"/>
  <c r="D193" i="16"/>
  <c r="C193" i="16"/>
  <c r="J192" i="16"/>
  <c r="H192" i="16"/>
  <c r="I192" i="16" s="1"/>
  <c r="D192" i="16"/>
  <c r="C192" i="16"/>
  <c r="I191" i="16"/>
  <c r="H191" i="16"/>
  <c r="A191" i="16"/>
  <c r="D191" i="16" s="1"/>
  <c r="J190" i="16"/>
  <c r="H190" i="16"/>
  <c r="D190" i="16"/>
  <c r="C190" i="16"/>
  <c r="J189" i="16"/>
  <c r="H189" i="16"/>
  <c r="I189" i="16" s="1"/>
  <c r="D189" i="16"/>
  <c r="C189" i="16"/>
  <c r="J188" i="16"/>
  <c r="H188" i="16"/>
  <c r="D188" i="16"/>
  <c r="C188" i="16"/>
  <c r="I187" i="16"/>
  <c r="H187" i="16"/>
  <c r="A187" i="16"/>
  <c r="C187" i="16" s="1"/>
  <c r="J186" i="16"/>
  <c r="H186" i="16"/>
  <c r="I186" i="16" s="1"/>
  <c r="D186" i="16"/>
  <c r="C186" i="16"/>
  <c r="K185" i="16"/>
  <c r="J185" i="16"/>
  <c r="H185" i="16"/>
  <c r="I185" i="16" s="1"/>
  <c r="D185" i="16"/>
  <c r="C185" i="16"/>
  <c r="K184" i="16"/>
  <c r="J184" i="16"/>
  <c r="H184" i="16"/>
  <c r="I184" i="16" s="1"/>
  <c r="D184" i="16"/>
  <c r="C184" i="16"/>
  <c r="K183" i="16"/>
  <c r="J183" i="16"/>
  <c r="H183" i="16"/>
  <c r="I183" i="16" s="1"/>
  <c r="D183" i="16"/>
  <c r="C183" i="16"/>
  <c r="K182" i="16"/>
  <c r="J182" i="16"/>
  <c r="H182" i="16"/>
  <c r="I182" i="16" s="1"/>
  <c r="D182" i="16"/>
  <c r="C182" i="16"/>
  <c r="K181" i="16"/>
  <c r="J181" i="16"/>
  <c r="H181" i="16"/>
  <c r="I181" i="16" s="1"/>
  <c r="D181" i="16"/>
  <c r="C181" i="16"/>
  <c r="K180" i="16"/>
  <c r="J180" i="16"/>
  <c r="H180" i="16"/>
  <c r="I180" i="16" s="1"/>
  <c r="D180" i="16"/>
  <c r="C180" i="16"/>
  <c r="J179" i="16"/>
  <c r="H179" i="16"/>
  <c r="I179" i="16" s="1"/>
  <c r="D179" i="16"/>
  <c r="C179" i="16"/>
  <c r="K178" i="16"/>
  <c r="J178" i="16"/>
  <c r="H178" i="16"/>
  <c r="I178" i="16" s="1"/>
  <c r="D178" i="16"/>
  <c r="C178" i="16"/>
  <c r="K177" i="16"/>
  <c r="J177" i="16"/>
  <c r="H177" i="16"/>
  <c r="I177" i="16" s="1"/>
  <c r="D177" i="16"/>
  <c r="C177" i="16"/>
  <c r="K176" i="16"/>
  <c r="J176" i="16"/>
  <c r="H176" i="16"/>
  <c r="I176" i="16" s="1"/>
  <c r="D176" i="16"/>
  <c r="C176" i="16"/>
  <c r="K175" i="16"/>
  <c r="J175" i="16"/>
  <c r="H175" i="16"/>
  <c r="I175" i="16" s="1"/>
  <c r="D175" i="16"/>
  <c r="C175" i="16"/>
  <c r="K174" i="16"/>
  <c r="J174" i="16"/>
  <c r="H174" i="16"/>
  <c r="I174" i="16" s="1"/>
  <c r="D174" i="16"/>
  <c r="C174" i="16"/>
  <c r="K173" i="16"/>
  <c r="J173" i="16"/>
  <c r="H173" i="16"/>
  <c r="I173" i="16" s="1"/>
  <c r="D173" i="16"/>
  <c r="C173" i="16"/>
  <c r="K172" i="16"/>
  <c r="H172" i="16"/>
  <c r="D172" i="16"/>
  <c r="C172" i="16"/>
  <c r="J171" i="16"/>
  <c r="H171" i="16"/>
  <c r="I171" i="16" s="1"/>
  <c r="D171" i="16"/>
  <c r="C171" i="16"/>
  <c r="I170" i="16"/>
  <c r="H170" i="16"/>
  <c r="A170" i="16"/>
  <c r="J169" i="16"/>
  <c r="H169" i="16"/>
  <c r="D169" i="16"/>
  <c r="C169" i="16"/>
  <c r="J168" i="16"/>
  <c r="H168" i="16"/>
  <c r="I168" i="16" s="1"/>
  <c r="D168" i="16"/>
  <c r="C168" i="16"/>
  <c r="J167" i="16"/>
  <c r="H167" i="16"/>
  <c r="I167" i="16" s="1"/>
  <c r="D167" i="16"/>
  <c r="C167" i="16"/>
  <c r="J166" i="16"/>
  <c r="H166" i="16"/>
  <c r="I166" i="16" s="1"/>
  <c r="D166" i="16"/>
  <c r="C166" i="16"/>
  <c r="J165" i="16"/>
  <c r="H165" i="16"/>
  <c r="D165" i="16"/>
  <c r="C165" i="16"/>
  <c r="J164" i="16"/>
  <c r="H164" i="16"/>
  <c r="I164" i="16" s="1"/>
  <c r="D164" i="16"/>
  <c r="C164" i="16"/>
  <c r="I163" i="16"/>
  <c r="H163" i="16"/>
  <c r="A163" i="16"/>
  <c r="C163" i="16" s="1"/>
  <c r="J162" i="16"/>
  <c r="H162" i="16"/>
  <c r="I162" i="16" s="1"/>
  <c r="D162" i="16"/>
  <c r="C162" i="16"/>
  <c r="K161" i="16"/>
  <c r="H161" i="16"/>
  <c r="I161" i="16" s="1"/>
  <c r="D161" i="16"/>
  <c r="C161" i="16"/>
  <c r="K160" i="16"/>
  <c r="H160" i="16"/>
  <c r="D160" i="16"/>
  <c r="C160" i="16"/>
  <c r="J159" i="16"/>
  <c r="H159" i="16"/>
  <c r="I159" i="16" s="1"/>
  <c r="D159" i="16"/>
  <c r="C159" i="16"/>
  <c r="I158" i="16"/>
  <c r="H158" i="16"/>
  <c r="A158" i="16"/>
  <c r="D158" i="16" s="1"/>
  <c r="J157" i="16"/>
  <c r="H157" i="16"/>
  <c r="I157" i="16" s="1"/>
  <c r="D157" i="16"/>
  <c r="C157" i="16"/>
  <c r="J156" i="16"/>
  <c r="H156" i="16"/>
  <c r="I156" i="16" s="1"/>
  <c r="D156" i="16"/>
  <c r="C156" i="16"/>
  <c r="J155" i="16"/>
  <c r="H155" i="16"/>
  <c r="I155" i="16" s="1"/>
  <c r="D155" i="16"/>
  <c r="C155" i="16"/>
  <c r="J154" i="16"/>
  <c r="H154" i="16"/>
  <c r="D154" i="16"/>
  <c r="C154" i="16"/>
  <c r="J153" i="16"/>
  <c r="H153" i="16"/>
  <c r="I153" i="16" s="1"/>
  <c r="D153" i="16"/>
  <c r="C153" i="16"/>
  <c r="I152" i="16"/>
  <c r="H152" i="16"/>
  <c r="A152" i="16"/>
  <c r="J151" i="16"/>
  <c r="H151" i="16"/>
  <c r="I151" i="16" s="1"/>
  <c r="D151" i="16"/>
  <c r="C151" i="16"/>
  <c r="K150" i="16"/>
  <c r="J150" i="16"/>
  <c r="H150" i="16"/>
  <c r="I150" i="16" s="1"/>
  <c r="D150" i="16"/>
  <c r="C150" i="16"/>
  <c r="K149" i="16"/>
  <c r="J149" i="16"/>
  <c r="H149" i="16"/>
  <c r="I149" i="16" s="1"/>
  <c r="D149" i="16"/>
  <c r="C149" i="16"/>
  <c r="K148" i="16"/>
  <c r="J148" i="16"/>
  <c r="H148" i="16"/>
  <c r="I148" i="16" s="1"/>
  <c r="D148" i="16"/>
  <c r="C148" i="16"/>
  <c r="K147" i="16"/>
  <c r="J147" i="16"/>
  <c r="H147" i="16"/>
  <c r="I147" i="16" s="1"/>
  <c r="D147" i="16"/>
  <c r="C147" i="16"/>
  <c r="J146" i="16"/>
  <c r="H146" i="16"/>
  <c r="I146" i="16" s="1"/>
  <c r="D146" i="16"/>
  <c r="C146" i="16"/>
  <c r="K145" i="16"/>
  <c r="J145" i="16"/>
  <c r="H145" i="16"/>
  <c r="I145" i="16" s="1"/>
  <c r="D145" i="16"/>
  <c r="C145" i="16"/>
  <c r="K144" i="16"/>
  <c r="J144" i="16"/>
  <c r="H144" i="16"/>
  <c r="I144" i="16" s="1"/>
  <c r="D144" i="16"/>
  <c r="C144" i="16"/>
  <c r="K143" i="16"/>
  <c r="J143" i="16"/>
  <c r="H143" i="16"/>
  <c r="I143" i="16" s="1"/>
  <c r="D143" i="16"/>
  <c r="C143" i="16"/>
  <c r="K142" i="16"/>
  <c r="J142" i="16"/>
  <c r="H142" i="16"/>
  <c r="I142" i="16" s="1"/>
  <c r="D142" i="16"/>
  <c r="C142" i="16"/>
  <c r="K141" i="16"/>
  <c r="H141" i="16"/>
  <c r="D141" i="16"/>
  <c r="C141" i="16"/>
  <c r="J140" i="16"/>
  <c r="H140" i="16"/>
  <c r="I140" i="16" s="1"/>
  <c r="D140" i="16"/>
  <c r="C140" i="16"/>
  <c r="I139" i="16"/>
  <c r="H139" i="16"/>
  <c r="A139" i="16"/>
  <c r="J138" i="16"/>
  <c r="H138" i="16"/>
  <c r="I138" i="16" s="1"/>
  <c r="D138" i="16"/>
  <c r="C138" i="16"/>
  <c r="J137" i="16"/>
  <c r="H137" i="16"/>
  <c r="I137" i="16" s="1"/>
  <c r="D137" i="16"/>
  <c r="C137" i="16"/>
  <c r="J136" i="16"/>
  <c r="H136" i="16"/>
  <c r="D136" i="16"/>
  <c r="C136" i="16"/>
  <c r="J135" i="16"/>
  <c r="H135" i="16"/>
  <c r="I135" i="16" s="1"/>
  <c r="D135" i="16"/>
  <c r="C135" i="16"/>
  <c r="J134" i="16"/>
  <c r="H134" i="16"/>
  <c r="I134" i="16" s="1"/>
  <c r="D134" i="16"/>
  <c r="C134" i="16"/>
  <c r="J133" i="16"/>
  <c r="H133" i="16"/>
  <c r="I133" i="16" s="1"/>
  <c r="D133" i="16"/>
  <c r="C133" i="16"/>
  <c r="I132" i="16"/>
  <c r="H132" i="16"/>
  <c r="A132" i="16"/>
  <c r="J131" i="16"/>
  <c r="H131" i="16"/>
  <c r="I131" i="16" s="1"/>
  <c r="D131" i="16"/>
  <c r="C131" i="16"/>
  <c r="K130" i="16"/>
  <c r="H130" i="16"/>
  <c r="J130" i="16" s="1"/>
  <c r="D130" i="16"/>
  <c r="C130" i="16"/>
  <c r="K129" i="16"/>
  <c r="H129" i="16"/>
  <c r="I129" i="16" s="1"/>
  <c r="D129" i="16"/>
  <c r="C129" i="16"/>
  <c r="J128" i="16"/>
  <c r="H128" i="16"/>
  <c r="I128" i="16" s="1"/>
  <c r="D128" i="16"/>
  <c r="C128" i="16"/>
  <c r="I127" i="16"/>
  <c r="H127" i="16"/>
  <c r="A127" i="16"/>
  <c r="D127" i="16" s="1"/>
  <c r="J126" i="16"/>
  <c r="H126" i="16"/>
  <c r="I126" i="16" s="1"/>
  <c r="D126" i="16"/>
  <c r="C126" i="16"/>
  <c r="J125" i="16"/>
  <c r="H125" i="16"/>
  <c r="D125" i="16"/>
  <c r="C125" i="16"/>
  <c r="J124" i="16"/>
  <c r="H124" i="16"/>
  <c r="I124" i="16" s="1"/>
  <c r="D124" i="16"/>
  <c r="C124" i="16"/>
  <c r="I123" i="16"/>
  <c r="H123" i="16"/>
  <c r="A123" i="16"/>
  <c r="J122" i="16"/>
  <c r="H122" i="16"/>
  <c r="I122" i="16" s="1"/>
  <c r="D122" i="16"/>
  <c r="C122" i="16"/>
  <c r="K121" i="16"/>
  <c r="J121" i="16"/>
  <c r="H121" i="16"/>
  <c r="I121" i="16" s="1"/>
  <c r="D121" i="16"/>
  <c r="C121" i="16"/>
  <c r="K120" i="16"/>
  <c r="J120" i="16"/>
  <c r="H120" i="16"/>
  <c r="I120" i="16" s="1"/>
  <c r="D120" i="16"/>
  <c r="C120" i="16"/>
  <c r="K119" i="16"/>
  <c r="J119" i="16"/>
  <c r="H119" i="16"/>
  <c r="I119" i="16" s="1"/>
  <c r="D119" i="16"/>
  <c r="C119" i="16"/>
  <c r="K118" i="16"/>
  <c r="J118" i="16"/>
  <c r="H118" i="16"/>
  <c r="I118" i="16" s="1"/>
  <c r="D118" i="16"/>
  <c r="C118" i="16"/>
  <c r="K117" i="16"/>
  <c r="J117" i="16"/>
  <c r="H117" i="16"/>
  <c r="I117" i="16" s="1"/>
  <c r="D117" i="16"/>
  <c r="C117" i="16"/>
  <c r="J116" i="16"/>
  <c r="H116" i="16"/>
  <c r="I116" i="16" s="1"/>
  <c r="D116" i="16"/>
  <c r="C116" i="16"/>
  <c r="K115" i="16"/>
  <c r="J115" i="16"/>
  <c r="H115" i="16"/>
  <c r="I115" i="16" s="1"/>
  <c r="D115" i="16"/>
  <c r="C115" i="16"/>
  <c r="K114" i="16"/>
  <c r="J114" i="16"/>
  <c r="H114" i="16"/>
  <c r="I114" i="16" s="1"/>
  <c r="D114" i="16"/>
  <c r="C114" i="16"/>
  <c r="K113" i="16"/>
  <c r="J113" i="16"/>
  <c r="H113" i="16"/>
  <c r="I113" i="16" s="1"/>
  <c r="D113" i="16"/>
  <c r="C113" i="16"/>
  <c r="K112" i="16"/>
  <c r="J112" i="16"/>
  <c r="H112" i="16"/>
  <c r="I112" i="16" s="1"/>
  <c r="D112" i="16"/>
  <c r="C112" i="16"/>
  <c r="K111" i="16"/>
  <c r="J111" i="16"/>
  <c r="H111" i="16"/>
  <c r="I111" i="16" s="1"/>
  <c r="D111" i="16"/>
  <c r="C111" i="16"/>
  <c r="K110" i="16"/>
  <c r="H110" i="16"/>
  <c r="I110" i="16" s="1"/>
  <c r="D110" i="16"/>
  <c r="C110" i="16"/>
  <c r="J109" i="16"/>
  <c r="H109" i="16"/>
  <c r="I109" i="16" s="1"/>
  <c r="D109" i="16"/>
  <c r="C109" i="16"/>
  <c r="I108" i="16"/>
  <c r="H108" i="16"/>
  <c r="A108" i="16"/>
  <c r="J107" i="16"/>
  <c r="H107" i="16"/>
  <c r="I107" i="16" s="1"/>
  <c r="D107" i="16"/>
  <c r="C107" i="16"/>
  <c r="J106" i="16"/>
  <c r="H106" i="16"/>
  <c r="D106" i="16"/>
  <c r="C106" i="16"/>
  <c r="J105" i="16"/>
  <c r="H105" i="16"/>
  <c r="I105" i="16" s="1"/>
  <c r="D105" i="16"/>
  <c r="C105" i="16"/>
  <c r="J104" i="16"/>
  <c r="H104" i="16"/>
  <c r="I104" i="16" s="1"/>
  <c r="D104" i="16"/>
  <c r="C104" i="16"/>
  <c r="J103" i="16"/>
  <c r="H103" i="16"/>
  <c r="I103" i="16" s="1"/>
  <c r="D103" i="16"/>
  <c r="C103" i="16"/>
  <c r="J102" i="16"/>
  <c r="H102" i="16"/>
  <c r="D102" i="16"/>
  <c r="C102" i="16"/>
  <c r="I101" i="16"/>
  <c r="H101" i="16"/>
  <c r="A101" i="16"/>
  <c r="D101" i="16" s="1"/>
  <c r="J100" i="16"/>
  <c r="H100" i="16"/>
  <c r="I100" i="16" s="1"/>
  <c r="D100" i="16"/>
  <c r="C100" i="16"/>
  <c r="K99" i="16"/>
  <c r="H99" i="16"/>
  <c r="I99" i="16" s="1"/>
  <c r="D99" i="16"/>
  <c r="C99" i="16"/>
  <c r="K98" i="16"/>
  <c r="H98" i="16"/>
  <c r="D98" i="16"/>
  <c r="C98" i="16"/>
  <c r="J97" i="16"/>
  <c r="H97" i="16"/>
  <c r="I97" i="16" s="1"/>
  <c r="D97" i="16"/>
  <c r="C97" i="16"/>
  <c r="I96" i="16"/>
  <c r="H96" i="16"/>
  <c r="A96" i="16"/>
  <c r="J95" i="16"/>
  <c r="H95" i="16"/>
  <c r="D95" i="16"/>
  <c r="C95" i="16"/>
  <c r="J94" i="16"/>
  <c r="H94" i="16"/>
  <c r="I94" i="16" s="1"/>
  <c r="D94" i="16"/>
  <c r="C94" i="16"/>
  <c r="J93" i="16"/>
  <c r="H93" i="16"/>
  <c r="I93" i="16" s="1"/>
  <c r="D93" i="16"/>
  <c r="C93" i="16"/>
  <c r="I92" i="16"/>
  <c r="H92" i="16"/>
  <c r="A92" i="16"/>
  <c r="D92" i="16" s="1"/>
  <c r="J91" i="16"/>
  <c r="H91" i="16"/>
  <c r="I91" i="16" s="1"/>
  <c r="D91" i="16"/>
  <c r="C91" i="16"/>
  <c r="K90" i="16"/>
  <c r="J90" i="16"/>
  <c r="H90" i="16"/>
  <c r="I90" i="16" s="1"/>
  <c r="D90" i="16"/>
  <c r="C90" i="16"/>
  <c r="K89" i="16"/>
  <c r="J89" i="16"/>
  <c r="H89" i="16"/>
  <c r="I89" i="16" s="1"/>
  <c r="D89" i="16"/>
  <c r="C89" i="16"/>
  <c r="K88" i="16"/>
  <c r="J88" i="16"/>
  <c r="H88" i="16"/>
  <c r="I88" i="16" s="1"/>
  <c r="D88" i="16"/>
  <c r="C88" i="16"/>
  <c r="K87" i="16"/>
  <c r="J87" i="16"/>
  <c r="H87" i="16"/>
  <c r="I87" i="16" s="1"/>
  <c r="D87" i="16"/>
  <c r="C87" i="16"/>
  <c r="K86" i="16"/>
  <c r="J86" i="16"/>
  <c r="H86" i="16"/>
  <c r="I86" i="16" s="1"/>
  <c r="D86" i="16"/>
  <c r="C86" i="16"/>
  <c r="K85" i="16"/>
  <c r="J85" i="16"/>
  <c r="H85" i="16"/>
  <c r="I85" i="16" s="1"/>
  <c r="D85" i="16"/>
  <c r="C85" i="16"/>
  <c r="J84" i="16"/>
  <c r="H84" i="16"/>
  <c r="I84" i="16" s="1"/>
  <c r="D84" i="16"/>
  <c r="C84" i="16"/>
  <c r="K83" i="16"/>
  <c r="J83" i="16"/>
  <c r="H83" i="16"/>
  <c r="I83" i="16" s="1"/>
  <c r="D83" i="16"/>
  <c r="C83" i="16"/>
  <c r="K82" i="16"/>
  <c r="J82" i="16"/>
  <c r="H82" i="16"/>
  <c r="I82" i="16" s="1"/>
  <c r="D82" i="16"/>
  <c r="C82" i="16"/>
  <c r="K81" i="16"/>
  <c r="J81" i="16"/>
  <c r="H81" i="16"/>
  <c r="I81" i="16" s="1"/>
  <c r="D81" i="16"/>
  <c r="C81" i="16"/>
  <c r="K80" i="16"/>
  <c r="J80" i="16"/>
  <c r="H80" i="16"/>
  <c r="I80" i="16" s="1"/>
  <c r="D80" i="16"/>
  <c r="C80" i="16"/>
  <c r="K79" i="16"/>
  <c r="J79" i="16"/>
  <c r="H79" i="16"/>
  <c r="I79" i="16" s="1"/>
  <c r="D79" i="16"/>
  <c r="C79" i="16"/>
  <c r="K78" i="16"/>
  <c r="J78" i="16"/>
  <c r="H78" i="16"/>
  <c r="I78" i="16" s="1"/>
  <c r="D78" i="16"/>
  <c r="C78" i="16"/>
  <c r="K77" i="16"/>
  <c r="H77" i="16"/>
  <c r="D77" i="16"/>
  <c r="C77" i="16"/>
  <c r="J76" i="16"/>
  <c r="H76" i="16"/>
  <c r="I76" i="16" s="1"/>
  <c r="D76" i="16"/>
  <c r="C76" i="16"/>
  <c r="I75" i="16"/>
  <c r="H75" i="16"/>
  <c r="A75" i="16"/>
  <c r="J74" i="16"/>
  <c r="H74" i="16"/>
  <c r="I74" i="16" s="1"/>
  <c r="D74" i="16"/>
  <c r="C74" i="16"/>
  <c r="J73" i="16"/>
  <c r="H73" i="16"/>
  <c r="I73" i="16" s="1"/>
  <c r="D73" i="16"/>
  <c r="C73" i="16"/>
  <c r="J72" i="16"/>
  <c r="H72" i="16"/>
  <c r="D72" i="16"/>
  <c r="C72" i="16"/>
  <c r="J71" i="16"/>
  <c r="H71" i="16"/>
  <c r="I71" i="16" s="1"/>
  <c r="D71" i="16"/>
  <c r="C71" i="16"/>
  <c r="J70" i="16"/>
  <c r="H70" i="16"/>
  <c r="I70" i="16" s="1"/>
  <c r="D70" i="16"/>
  <c r="C70" i="16"/>
  <c r="J69" i="16"/>
  <c r="H69" i="16"/>
  <c r="I69" i="16" s="1"/>
  <c r="D69" i="16"/>
  <c r="C69" i="16"/>
  <c r="I68" i="16"/>
  <c r="H68" i="16"/>
  <c r="A68" i="16"/>
  <c r="C68" i="16" s="1"/>
  <c r="J67" i="16"/>
  <c r="H67" i="16"/>
  <c r="I67" i="16" s="1"/>
  <c r="D67" i="16"/>
  <c r="C67" i="16"/>
  <c r="K66" i="16"/>
  <c r="H66" i="16"/>
  <c r="J66" i="16" s="1"/>
  <c r="D66" i="16"/>
  <c r="C66" i="16"/>
  <c r="K65" i="16"/>
  <c r="H65" i="16"/>
  <c r="I65" i="16" s="1"/>
  <c r="D65" i="16"/>
  <c r="C65" i="16"/>
  <c r="J64" i="16"/>
  <c r="H64" i="16"/>
  <c r="I64" i="16" s="1"/>
  <c r="D64" i="16"/>
  <c r="C64" i="16"/>
  <c r="I63" i="16"/>
  <c r="H63" i="16"/>
  <c r="A63" i="16"/>
  <c r="J62" i="16"/>
  <c r="H62" i="16"/>
  <c r="I62" i="16" s="1"/>
  <c r="D62" i="16"/>
  <c r="C62" i="16"/>
  <c r="J61" i="16"/>
  <c r="H61" i="16"/>
  <c r="D61" i="16"/>
  <c r="C61" i="16"/>
  <c r="J60" i="16"/>
  <c r="H60" i="16"/>
  <c r="I60" i="16" s="1"/>
  <c r="D60" i="16"/>
  <c r="C60" i="16"/>
  <c r="I59" i="16"/>
  <c r="H59" i="16"/>
  <c r="A59" i="16"/>
  <c r="C59" i="16" s="1"/>
  <c r="J58" i="16"/>
  <c r="H58" i="16"/>
  <c r="I58" i="16" s="1"/>
  <c r="D58" i="16"/>
  <c r="C58" i="16"/>
  <c r="K57" i="16"/>
  <c r="J57" i="16"/>
  <c r="H57" i="16"/>
  <c r="I57" i="16" s="1"/>
  <c r="D57" i="16"/>
  <c r="C57" i="16"/>
  <c r="K56" i="16"/>
  <c r="J56" i="16"/>
  <c r="H56" i="16"/>
  <c r="I56" i="16" s="1"/>
  <c r="D56" i="16"/>
  <c r="C56" i="16"/>
  <c r="K55" i="16"/>
  <c r="J55" i="16"/>
  <c r="H55" i="16"/>
  <c r="I55" i="16" s="1"/>
  <c r="D55" i="16"/>
  <c r="C55" i="16"/>
  <c r="K54" i="16"/>
  <c r="J54" i="16"/>
  <c r="H54" i="16"/>
  <c r="I54" i="16" s="1"/>
  <c r="D54" i="16"/>
  <c r="C54" i="16"/>
  <c r="K53" i="16"/>
  <c r="J53" i="16"/>
  <c r="H53" i="16"/>
  <c r="I53" i="16" s="1"/>
  <c r="D53" i="16"/>
  <c r="C53" i="16"/>
  <c r="J52" i="16"/>
  <c r="H52" i="16"/>
  <c r="I52" i="16" s="1"/>
  <c r="D52" i="16"/>
  <c r="C52" i="16"/>
  <c r="K51" i="16"/>
  <c r="J51" i="16"/>
  <c r="H51" i="16"/>
  <c r="I51" i="16" s="1"/>
  <c r="D51" i="16"/>
  <c r="C51" i="16"/>
  <c r="K50" i="16"/>
  <c r="J50" i="16"/>
  <c r="H50" i="16"/>
  <c r="I50" i="16" s="1"/>
  <c r="D50" i="16"/>
  <c r="C50" i="16"/>
  <c r="K49" i="16"/>
  <c r="J49" i="16"/>
  <c r="H49" i="16"/>
  <c r="I49" i="16" s="1"/>
  <c r="D49" i="16"/>
  <c r="C49" i="16"/>
  <c r="K48" i="16"/>
  <c r="J48" i="16"/>
  <c r="H48" i="16"/>
  <c r="I48" i="16" s="1"/>
  <c r="D48" i="16"/>
  <c r="C48" i="16"/>
  <c r="K47" i="16"/>
  <c r="J47" i="16"/>
  <c r="H47" i="16"/>
  <c r="I47" i="16" s="1"/>
  <c r="D47" i="16"/>
  <c r="C47" i="16"/>
  <c r="K46" i="16"/>
  <c r="H46" i="16"/>
  <c r="I46" i="16" s="1"/>
  <c r="D46" i="16"/>
  <c r="C46" i="16"/>
  <c r="J45" i="16"/>
  <c r="H45" i="16"/>
  <c r="I45" i="16" s="1"/>
  <c r="D45" i="16"/>
  <c r="C45" i="16"/>
  <c r="I44" i="16"/>
  <c r="H44" i="16"/>
  <c r="A44" i="16"/>
  <c r="C44" i="16" s="1"/>
  <c r="J43" i="16"/>
  <c r="H43" i="16"/>
  <c r="I43" i="16" s="1"/>
  <c r="D43" i="16"/>
  <c r="C43" i="16"/>
  <c r="J42" i="16"/>
  <c r="H42" i="16"/>
  <c r="D42" i="16"/>
  <c r="C42" i="16"/>
  <c r="J41" i="16"/>
  <c r="H41" i="16"/>
  <c r="I41" i="16" s="1"/>
  <c r="D41" i="16"/>
  <c r="C41" i="16"/>
  <c r="J40" i="16"/>
  <c r="H40" i="16"/>
  <c r="I40" i="16" s="1"/>
  <c r="D40" i="16"/>
  <c r="C40" i="16"/>
  <c r="J39" i="16"/>
  <c r="H39" i="16"/>
  <c r="I39" i="16" s="1"/>
  <c r="D39" i="16"/>
  <c r="C39" i="16"/>
  <c r="J38" i="16"/>
  <c r="H38" i="16"/>
  <c r="D38" i="16"/>
  <c r="C38" i="16"/>
  <c r="I37" i="16"/>
  <c r="H37" i="16"/>
  <c r="A37" i="16"/>
  <c r="D37" i="16" s="1"/>
  <c r="J36" i="16"/>
  <c r="H36" i="16"/>
  <c r="I36" i="16" s="1"/>
  <c r="D36" i="16"/>
  <c r="C36" i="16"/>
  <c r="K35" i="16"/>
  <c r="H35" i="16"/>
  <c r="I35" i="16" s="1"/>
  <c r="D35" i="16"/>
  <c r="C35" i="16"/>
  <c r="K34" i="16"/>
  <c r="H34" i="16"/>
  <c r="D34" i="16"/>
  <c r="C34" i="16"/>
  <c r="J33" i="16"/>
  <c r="H33" i="16"/>
  <c r="I33" i="16" s="1"/>
  <c r="D33" i="16"/>
  <c r="C33" i="16"/>
  <c r="I32" i="16"/>
  <c r="H32" i="16"/>
  <c r="A32" i="16"/>
  <c r="D32" i="16" s="1"/>
  <c r="J31" i="16"/>
  <c r="H31" i="16"/>
  <c r="I31" i="16" s="1"/>
  <c r="D31" i="16"/>
  <c r="C31" i="16"/>
  <c r="J30" i="16"/>
  <c r="H30" i="16"/>
  <c r="I30" i="16" s="1"/>
  <c r="D30" i="16"/>
  <c r="C30" i="16"/>
  <c r="J29" i="16"/>
  <c r="H29" i="16"/>
  <c r="I29" i="16" s="1"/>
  <c r="D29" i="16"/>
  <c r="C29" i="16"/>
  <c r="I28" i="16"/>
  <c r="H28" i="16"/>
  <c r="A28" i="16"/>
  <c r="J27" i="16"/>
  <c r="H27" i="16"/>
  <c r="I27" i="16" s="1"/>
  <c r="D27" i="16"/>
  <c r="C27" i="16"/>
  <c r="K26" i="16"/>
  <c r="H26" i="16"/>
  <c r="D26" i="16"/>
  <c r="C26" i="16"/>
  <c r="J25" i="16"/>
  <c r="H25" i="16"/>
  <c r="I25" i="16" s="1"/>
  <c r="D25" i="16"/>
  <c r="C25" i="16"/>
  <c r="K24" i="16"/>
  <c r="H24" i="16"/>
  <c r="I24" i="16" s="1"/>
  <c r="D24" i="16"/>
  <c r="C24" i="16"/>
  <c r="K23" i="16"/>
  <c r="H23" i="16"/>
  <c r="D23" i="16"/>
  <c r="C23" i="16"/>
  <c r="J22" i="16"/>
  <c r="H22" i="16"/>
  <c r="I22" i="16" s="1"/>
  <c r="D22" i="16"/>
  <c r="C22" i="16"/>
  <c r="I21" i="16"/>
  <c r="H21" i="16"/>
  <c r="A21" i="16"/>
  <c r="J20" i="16"/>
  <c r="H20" i="16"/>
  <c r="I20" i="16" s="1"/>
  <c r="D20" i="16"/>
  <c r="C20" i="16"/>
  <c r="J19" i="16"/>
  <c r="H19" i="16"/>
  <c r="I19" i="16" s="1"/>
  <c r="D19" i="16"/>
  <c r="C19" i="16"/>
  <c r="J18" i="16"/>
  <c r="H18" i="16"/>
  <c r="D18" i="16"/>
  <c r="C18" i="16"/>
  <c r="J17" i="16"/>
  <c r="H17" i="16"/>
  <c r="I17" i="16" s="1"/>
  <c r="D17" i="16"/>
  <c r="C17" i="16"/>
  <c r="I16" i="16"/>
  <c r="H16" i="16"/>
  <c r="A16" i="16"/>
  <c r="C16" i="16" s="1"/>
  <c r="J15" i="16"/>
  <c r="H15" i="16"/>
  <c r="D15" i="16"/>
  <c r="C15" i="16"/>
  <c r="K14" i="16"/>
  <c r="H14" i="16"/>
  <c r="D14" i="16"/>
  <c r="C14" i="16"/>
  <c r="K13" i="16"/>
  <c r="H13" i="16"/>
  <c r="I13" i="16" s="1"/>
  <c r="D13" i="16"/>
  <c r="C13" i="16"/>
  <c r="J12" i="16"/>
  <c r="H12" i="16"/>
  <c r="I12" i="16" s="1"/>
  <c r="D12" i="16"/>
  <c r="C12" i="16"/>
  <c r="I11" i="16"/>
  <c r="H11" i="16"/>
  <c r="A11" i="16"/>
  <c r="C11" i="16" s="1"/>
  <c r="J10" i="16"/>
  <c r="H10" i="16"/>
  <c r="I10" i="16" s="1"/>
  <c r="D10" i="16"/>
  <c r="C10" i="16"/>
  <c r="J9" i="16"/>
  <c r="H9" i="16"/>
  <c r="I9" i="16" s="1"/>
  <c r="D9" i="16"/>
  <c r="C9" i="16"/>
  <c r="J8" i="16"/>
  <c r="H8" i="16"/>
  <c r="I8" i="16" s="1"/>
  <c r="D8" i="16"/>
  <c r="C8" i="16"/>
  <c r="I7" i="16"/>
  <c r="H7" i="16"/>
  <c r="A7" i="16"/>
  <c r="K6" i="16"/>
  <c r="H6" i="16"/>
  <c r="I6" i="16" s="1"/>
  <c r="D6" i="16"/>
  <c r="C6" i="16"/>
  <c r="J5" i="16"/>
  <c r="H5" i="16"/>
  <c r="I5" i="16" s="1"/>
  <c r="D5" i="16"/>
  <c r="C5" i="16"/>
  <c r="I4" i="16"/>
  <c r="H4" i="16"/>
  <c r="A4" i="16"/>
  <c r="K3" i="16"/>
  <c r="K2" i="16" s="1"/>
  <c r="J3" i="16"/>
  <c r="J2" i="16" s="1"/>
  <c r="H3" i="16"/>
  <c r="D3" i="16"/>
  <c r="C3" i="16"/>
  <c r="I2" i="16"/>
  <c r="H2" i="16"/>
  <c r="A2" i="16"/>
  <c r="J335" i="14"/>
  <c r="H335" i="14"/>
  <c r="D335" i="14"/>
  <c r="C335" i="14"/>
  <c r="J334" i="14"/>
  <c r="H334" i="14"/>
  <c r="I334" i="14" s="1"/>
  <c r="D334" i="14"/>
  <c r="C334" i="14"/>
  <c r="J333" i="14"/>
  <c r="H333" i="14"/>
  <c r="I333" i="14" s="1"/>
  <c r="D333" i="14"/>
  <c r="C333" i="14"/>
  <c r="I332" i="14"/>
  <c r="H332" i="14"/>
  <c r="A332" i="14"/>
  <c r="J331" i="14"/>
  <c r="H331" i="14"/>
  <c r="D331" i="14"/>
  <c r="C331" i="14"/>
  <c r="K330" i="14"/>
  <c r="J330" i="14"/>
  <c r="H330" i="14"/>
  <c r="I330" i="14" s="1"/>
  <c r="D330" i="14"/>
  <c r="C330" i="14"/>
  <c r="K329" i="14"/>
  <c r="J329" i="14"/>
  <c r="H329" i="14"/>
  <c r="I329" i="14" s="1"/>
  <c r="D329" i="14"/>
  <c r="C329" i="14"/>
  <c r="K328" i="14"/>
  <c r="J328" i="14"/>
  <c r="H328" i="14"/>
  <c r="I328" i="14" s="1"/>
  <c r="D328" i="14"/>
  <c r="C328" i="14"/>
  <c r="K327" i="14"/>
  <c r="J327" i="14"/>
  <c r="H327" i="14"/>
  <c r="I327" i="14" s="1"/>
  <c r="D327" i="14"/>
  <c r="C327" i="14"/>
  <c r="J326" i="14"/>
  <c r="H326" i="14"/>
  <c r="I326" i="14" s="1"/>
  <c r="D326" i="14"/>
  <c r="C326" i="14"/>
  <c r="K325" i="14"/>
  <c r="J325" i="14"/>
  <c r="H325" i="14"/>
  <c r="I325" i="14" s="1"/>
  <c r="D325" i="14"/>
  <c r="C325" i="14"/>
  <c r="K324" i="14"/>
  <c r="J324" i="14"/>
  <c r="H324" i="14"/>
  <c r="I324" i="14" s="1"/>
  <c r="D324" i="14"/>
  <c r="C324" i="14"/>
  <c r="K323" i="14"/>
  <c r="J323" i="14"/>
  <c r="H323" i="14"/>
  <c r="I323" i="14" s="1"/>
  <c r="D323" i="14"/>
  <c r="C323" i="14"/>
  <c r="K322" i="14"/>
  <c r="J322" i="14"/>
  <c r="H322" i="14"/>
  <c r="I322" i="14" s="1"/>
  <c r="D322" i="14"/>
  <c r="C322" i="14"/>
  <c r="J321" i="14"/>
  <c r="H321" i="14"/>
  <c r="I321" i="14" s="1"/>
  <c r="D321" i="14"/>
  <c r="C321" i="14"/>
  <c r="I320" i="14"/>
  <c r="H320" i="14"/>
  <c r="A320" i="14"/>
  <c r="D320" i="14" s="1"/>
  <c r="J319" i="14"/>
  <c r="H319" i="14"/>
  <c r="I319" i="14" s="1"/>
  <c r="D319" i="14"/>
  <c r="C319" i="14"/>
  <c r="J318" i="14"/>
  <c r="H318" i="14"/>
  <c r="D318" i="14"/>
  <c r="C318" i="14"/>
  <c r="J317" i="14"/>
  <c r="H317" i="14"/>
  <c r="I317" i="14" s="1"/>
  <c r="D317" i="14"/>
  <c r="C317" i="14"/>
  <c r="J316" i="14"/>
  <c r="H316" i="14"/>
  <c r="I316" i="14" s="1"/>
  <c r="D316" i="14"/>
  <c r="C316" i="14"/>
  <c r="J315" i="14"/>
  <c r="H315" i="14"/>
  <c r="I315" i="14" s="1"/>
  <c r="D315" i="14"/>
  <c r="C315" i="14"/>
  <c r="J314" i="14"/>
  <c r="H314" i="14"/>
  <c r="D314" i="14"/>
  <c r="C314" i="14"/>
  <c r="I313" i="14"/>
  <c r="H313" i="14"/>
  <c r="A313" i="14"/>
  <c r="D313" i="14" s="1"/>
  <c r="J312" i="14"/>
  <c r="H312" i="14"/>
  <c r="I312" i="14" s="1"/>
  <c r="D312" i="14"/>
  <c r="C312" i="14"/>
  <c r="K311" i="14"/>
  <c r="H311" i="14"/>
  <c r="J311" i="14" s="1"/>
  <c r="D311" i="14"/>
  <c r="C311" i="14"/>
  <c r="J310" i="14"/>
  <c r="H310" i="14"/>
  <c r="I310" i="14" s="1"/>
  <c r="D310" i="14"/>
  <c r="C310" i="14"/>
  <c r="K309" i="14"/>
  <c r="H309" i="14"/>
  <c r="I309" i="14" s="1"/>
  <c r="D309" i="14"/>
  <c r="C309" i="14"/>
  <c r="K308" i="14"/>
  <c r="H308" i="14"/>
  <c r="D308" i="14"/>
  <c r="C308" i="14"/>
  <c r="K307" i="14"/>
  <c r="H307" i="14"/>
  <c r="I307" i="14" s="1"/>
  <c r="D307" i="14"/>
  <c r="C307" i="14"/>
  <c r="J306" i="14"/>
  <c r="H306" i="14"/>
  <c r="I306" i="14" s="1"/>
  <c r="D306" i="14"/>
  <c r="C306" i="14"/>
  <c r="I305" i="14"/>
  <c r="H305" i="14"/>
  <c r="A305" i="14"/>
  <c r="C305" i="14" s="1"/>
  <c r="J304" i="14"/>
  <c r="H304" i="14"/>
  <c r="I304" i="14" s="1"/>
  <c r="D304" i="14"/>
  <c r="C304" i="14"/>
  <c r="J303" i="14"/>
  <c r="H303" i="14"/>
  <c r="D303" i="14"/>
  <c r="C303" i="14"/>
  <c r="J302" i="14"/>
  <c r="H302" i="14"/>
  <c r="I302" i="14" s="1"/>
  <c r="D302" i="14"/>
  <c r="C302" i="14"/>
  <c r="J301" i="14"/>
  <c r="H301" i="14"/>
  <c r="I301" i="14" s="1"/>
  <c r="D301" i="14"/>
  <c r="C301" i="14"/>
  <c r="J300" i="14"/>
  <c r="H300" i="14"/>
  <c r="I300" i="14" s="1"/>
  <c r="D300" i="14"/>
  <c r="C300" i="14"/>
  <c r="I299" i="14"/>
  <c r="H299" i="14"/>
  <c r="A299" i="14"/>
  <c r="D299" i="14" s="1"/>
  <c r="J298" i="14"/>
  <c r="H298" i="14"/>
  <c r="I298" i="14" s="1"/>
  <c r="D298" i="14"/>
  <c r="C298" i="14"/>
  <c r="J297" i="14"/>
  <c r="H297" i="14"/>
  <c r="D297" i="14"/>
  <c r="C297" i="14"/>
  <c r="J296" i="14"/>
  <c r="H296" i="14"/>
  <c r="I296" i="14" s="1"/>
  <c r="D296" i="14"/>
  <c r="C296" i="14"/>
  <c r="J295" i="14"/>
  <c r="H295" i="14"/>
  <c r="I295" i="14" s="1"/>
  <c r="D295" i="14"/>
  <c r="C295" i="14"/>
  <c r="J294" i="14"/>
  <c r="H294" i="14"/>
  <c r="I294" i="14" s="1"/>
  <c r="D294" i="14"/>
  <c r="C294" i="14"/>
  <c r="J293" i="14"/>
  <c r="H293" i="14"/>
  <c r="I293" i="14" s="1"/>
  <c r="D293" i="14"/>
  <c r="C293" i="14"/>
  <c r="I292" i="14"/>
  <c r="H292" i="14"/>
  <c r="A292" i="14"/>
  <c r="D292" i="14" s="1"/>
  <c r="J291" i="14"/>
  <c r="H291" i="14"/>
  <c r="I291" i="14" s="1"/>
  <c r="D291" i="14"/>
  <c r="C291" i="14"/>
  <c r="K290" i="14"/>
  <c r="J290" i="14"/>
  <c r="H290" i="14"/>
  <c r="I290" i="14" s="1"/>
  <c r="D290" i="14"/>
  <c r="C290" i="14"/>
  <c r="K289" i="14"/>
  <c r="J289" i="14"/>
  <c r="H289" i="14"/>
  <c r="I289" i="14" s="1"/>
  <c r="D289" i="14"/>
  <c r="C289" i="14"/>
  <c r="K288" i="14"/>
  <c r="J288" i="14"/>
  <c r="H288" i="14"/>
  <c r="I288" i="14" s="1"/>
  <c r="D288" i="14"/>
  <c r="C288" i="14"/>
  <c r="K287" i="14"/>
  <c r="J287" i="14"/>
  <c r="H287" i="14"/>
  <c r="I287" i="14" s="1"/>
  <c r="D287" i="14"/>
  <c r="C287" i="14"/>
  <c r="K286" i="14"/>
  <c r="J286" i="14"/>
  <c r="H286" i="14"/>
  <c r="I286" i="14" s="1"/>
  <c r="D286" i="14"/>
  <c r="C286" i="14"/>
  <c r="K285" i="14"/>
  <c r="J285" i="14"/>
  <c r="H285" i="14"/>
  <c r="I285" i="14" s="1"/>
  <c r="D285" i="14"/>
  <c r="C285" i="14"/>
  <c r="J284" i="14"/>
  <c r="H284" i="14"/>
  <c r="D284" i="14"/>
  <c r="C284" i="14"/>
  <c r="K283" i="14"/>
  <c r="J283" i="14"/>
  <c r="H283" i="14"/>
  <c r="I283" i="14" s="1"/>
  <c r="D283" i="14"/>
  <c r="C283" i="14"/>
  <c r="K282" i="14"/>
  <c r="J282" i="14"/>
  <c r="H282" i="14"/>
  <c r="I282" i="14" s="1"/>
  <c r="D282" i="14"/>
  <c r="C282" i="14"/>
  <c r="K281" i="14"/>
  <c r="J281" i="14"/>
  <c r="H281" i="14"/>
  <c r="I281" i="14" s="1"/>
  <c r="D281" i="14"/>
  <c r="C281" i="14"/>
  <c r="K280" i="14"/>
  <c r="J280" i="14"/>
  <c r="H280" i="14"/>
  <c r="I280" i="14" s="1"/>
  <c r="D280" i="14"/>
  <c r="C280" i="14"/>
  <c r="K279" i="14"/>
  <c r="J279" i="14"/>
  <c r="H279" i="14"/>
  <c r="I279" i="14" s="1"/>
  <c r="D279" i="14"/>
  <c r="C279" i="14"/>
  <c r="K278" i="14"/>
  <c r="J278" i="14"/>
  <c r="H278" i="14"/>
  <c r="I278" i="14" s="1"/>
  <c r="D278" i="14"/>
  <c r="C278" i="14"/>
  <c r="K277" i="14"/>
  <c r="H277" i="14"/>
  <c r="D277" i="14"/>
  <c r="C277" i="14"/>
  <c r="J276" i="14"/>
  <c r="H276" i="14"/>
  <c r="D276" i="14"/>
  <c r="C276" i="14"/>
  <c r="I275" i="14"/>
  <c r="H275" i="14"/>
  <c r="A275" i="14"/>
  <c r="D275" i="14" s="1"/>
  <c r="J274" i="14"/>
  <c r="H274" i="14"/>
  <c r="I274" i="14" s="1"/>
  <c r="D274" i="14"/>
  <c r="C274" i="14"/>
  <c r="J273" i="14"/>
  <c r="H273" i="14"/>
  <c r="I273" i="14" s="1"/>
  <c r="D273" i="14"/>
  <c r="C273" i="14"/>
  <c r="J272" i="14"/>
  <c r="H272" i="14"/>
  <c r="I272" i="14" s="1"/>
  <c r="D272" i="14"/>
  <c r="C272" i="14"/>
  <c r="J271" i="14"/>
  <c r="H271" i="14"/>
  <c r="I271" i="14" s="1"/>
  <c r="D271" i="14"/>
  <c r="C271" i="14"/>
  <c r="J270" i="14"/>
  <c r="H270" i="14"/>
  <c r="I270" i="14" s="1"/>
  <c r="D270" i="14"/>
  <c r="C270" i="14"/>
  <c r="I269" i="14"/>
  <c r="H269" i="14"/>
  <c r="A269" i="14"/>
  <c r="J268" i="14"/>
  <c r="H268" i="14"/>
  <c r="I268" i="14" s="1"/>
  <c r="D268" i="14"/>
  <c r="C268" i="14"/>
  <c r="J267" i="14"/>
  <c r="H267" i="14"/>
  <c r="D267" i="14"/>
  <c r="C267" i="14"/>
  <c r="J266" i="14"/>
  <c r="H266" i="14"/>
  <c r="I266" i="14" s="1"/>
  <c r="D266" i="14"/>
  <c r="C266" i="14"/>
  <c r="J265" i="14"/>
  <c r="H265" i="14"/>
  <c r="I265" i="14" s="1"/>
  <c r="D265" i="14"/>
  <c r="C265" i="14"/>
  <c r="J264" i="14"/>
  <c r="H264" i="14"/>
  <c r="I264" i="14" s="1"/>
  <c r="D264" i="14"/>
  <c r="C264" i="14"/>
  <c r="J263" i="14"/>
  <c r="H263" i="14"/>
  <c r="D263" i="14"/>
  <c r="C263" i="14"/>
  <c r="I262" i="14"/>
  <c r="H262" i="14"/>
  <c r="A262" i="14"/>
  <c r="D262" i="14" s="1"/>
  <c r="J261" i="14"/>
  <c r="H261" i="14"/>
  <c r="D261" i="14"/>
  <c r="C261" i="14"/>
  <c r="K260" i="14"/>
  <c r="H260" i="14"/>
  <c r="J260" i="14" s="1"/>
  <c r="D260" i="14"/>
  <c r="C260" i="14"/>
  <c r="J259" i="14"/>
  <c r="H259" i="14"/>
  <c r="I259" i="14" s="1"/>
  <c r="D259" i="14"/>
  <c r="C259" i="14"/>
  <c r="K258" i="14"/>
  <c r="H258" i="14"/>
  <c r="I258" i="14" s="1"/>
  <c r="D258" i="14"/>
  <c r="C258" i="14"/>
  <c r="K257" i="14"/>
  <c r="H257" i="14"/>
  <c r="I257" i="14" s="1"/>
  <c r="D257" i="14"/>
  <c r="C257" i="14"/>
  <c r="K256" i="14"/>
  <c r="H256" i="14"/>
  <c r="I256" i="14" s="1"/>
  <c r="D256" i="14"/>
  <c r="C256" i="14"/>
  <c r="J255" i="14"/>
  <c r="H255" i="14"/>
  <c r="I255" i="14" s="1"/>
  <c r="D255" i="14"/>
  <c r="C255" i="14"/>
  <c r="I254" i="14"/>
  <c r="H254" i="14"/>
  <c r="A254" i="14"/>
  <c r="J253" i="14"/>
  <c r="H253" i="14"/>
  <c r="I253" i="14" s="1"/>
  <c r="D253" i="14"/>
  <c r="C253" i="14"/>
  <c r="J252" i="14"/>
  <c r="H252" i="14"/>
  <c r="D252" i="14"/>
  <c r="C252" i="14"/>
  <c r="J251" i="14"/>
  <c r="H251" i="14"/>
  <c r="I251" i="14" s="1"/>
  <c r="D251" i="14"/>
  <c r="C251" i="14"/>
  <c r="J250" i="14"/>
  <c r="H250" i="14"/>
  <c r="I250" i="14" s="1"/>
  <c r="D250" i="14"/>
  <c r="C250" i="14"/>
  <c r="J249" i="14"/>
  <c r="H249" i="14"/>
  <c r="I249" i="14" s="1"/>
  <c r="D249" i="14"/>
  <c r="C249" i="14"/>
  <c r="I248" i="14"/>
  <c r="H248" i="14"/>
  <c r="A248" i="14"/>
  <c r="J247" i="14"/>
  <c r="H247" i="14"/>
  <c r="I247" i="14" s="1"/>
  <c r="D247" i="14"/>
  <c r="C247" i="14"/>
  <c r="J246" i="14"/>
  <c r="H246" i="14"/>
  <c r="I246" i="14" s="1"/>
  <c r="D246" i="14"/>
  <c r="C246" i="14"/>
  <c r="J245" i="14"/>
  <c r="H245" i="14"/>
  <c r="I245" i="14" s="1"/>
  <c r="D245" i="14"/>
  <c r="C245" i="14"/>
  <c r="J244" i="14"/>
  <c r="H244" i="14"/>
  <c r="I244" i="14" s="1"/>
  <c r="D244" i="14"/>
  <c r="C244" i="14"/>
  <c r="J243" i="14"/>
  <c r="H243" i="14"/>
  <c r="I243" i="14" s="1"/>
  <c r="D243" i="14"/>
  <c r="C243" i="14"/>
  <c r="J242" i="14"/>
  <c r="H242" i="14"/>
  <c r="D242" i="14"/>
  <c r="C242" i="14"/>
  <c r="I241" i="14"/>
  <c r="H241" i="14"/>
  <c r="A241" i="14"/>
  <c r="D241" i="14" s="1"/>
  <c r="J240" i="14"/>
  <c r="H240" i="14"/>
  <c r="I240" i="14" s="1"/>
  <c r="D240" i="14"/>
  <c r="C240" i="14"/>
  <c r="K239" i="14"/>
  <c r="J239" i="14"/>
  <c r="H239" i="14"/>
  <c r="I239" i="14" s="1"/>
  <c r="D239" i="14"/>
  <c r="C239" i="14"/>
  <c r="K238" i="14"/>
  <c r="J238" i="14"/>
  <c r="H238" i="14"/>
  <c r="I238" i="14" s="1"/>
  <c r="D238" i="14"/>
  <c r="C238" i="14"/>
  <c r="K237" i="14"/>
  <c r="J237" i="14"/>
  <c r="H237" i="14"/>
  <c r="I237" i="14" s="1"/>
  <c r="D237" i="14"/>
  <c r="C237" i="14"/>
  <c r="K236" i="14"/>
  <c r="J236" i="14"/>
  <c r="H236" i="14"/>
  <c r="I236" i="14" s="1"/>
  <c r="D236" i="14"/>
  <c r="C236" i="14"/>
  <c r="K235" i="14"/>
  <c r="J235" i="14"/>
  <c r="H235" i="14"/>
  <c r="I235" i="14" s="1"/>
  <c r="D235" i="14"/>
  <c r="C235" i="14"/>
  <c r="J234" i="14"/>
  <c r="H234" i="14"/>
  <c r="I234" i="14" s="1"/>
  <c r="D234" i="14"/>
  <c r="C234" i="14"/>
  <c r="K233" i="14"/>
  <c r="J233" i="14"/>
  <c r="H233" i="14"/>
  <c r="I233" i="14" s="1"/>
  <c r="D233" i="14"/>
  <c r="C233" i="14"/>
  <c r="K232" i="14"/>
  <c r="J232" i="14"/>
  <c r="H232" i="14"/>
  <c r="I232" i="14" s="1"/>
  <c r="D232" i="14"/>
  <c r="C232" i="14"/>
  <c r="K231" i="14"/>
  <c r="J231" i="14"/>
  <c r="H231" i="14"/>
  <c r="I231" i="14" s="1"/>
  <c r="D231" i="14"/>
  <c r="C231" i="14"/>
  <c r="K230" i="14"/>
  <c r="J230" i="14"/>
  <c r="H230" i="14"/>
  <c r="I230" i="14" s="1"/>
  <c r="D230" i="14"/>
  <c r="C230" i="14"/>
  <c r="K229" i="14"/>
  <c r="J229" i="14"/>
  <c r="H229" i="14"/>
  <c r="I229" i="14" s="1"/>
  <c r="D229" i="14"/>
  <c r="C229" i="14"/>
  <c r="J228" i="14"/>
  <c r="H228" i="14"/>
  <c r="I228" i="14" s="1"/>
  <c r="D228" i="14"/>
  <c r="C228" i="14"/>
  <c r="K227" i="14"/>
  <c r="J227" i="14"/>
  <c r="H227" i="14"/>
  <c r="I227" i="14" s="1"/>
  <c r="D227" i="14"/>
  <c r="C227" i="14"/>
  <c r="K226" i="14"/>
  <c r="J226" i="14"/>
  <c r="H226" i="14"/>
  <c r="I226" i="14" s="1"/>
  <c r="D226" i="14"/>
  <c r="C226" i="14"/>
  <c r="K225" i="14"/>
  <c r="J225" i="14"/>
  <c r="H225" i="14"/>
  <c r="I225" i="14" s="1"/>
  <c r="D225" i="14"/>
  <c r="C225" i="14"/>
  <c r="K224" i="14"/>
  <c r="J224" i="14"/>
  <c r="H224" i="14"/>
  <c r="I224" i="14" s="1"/>
  <c r="D224" i="14"/>
  <c r="C224" i="14"/>
  <c r="K223" i="14"/>
  <c r="J223" i="14"/>
  <c r="H223" i="14"/>
  <c r="I223" i="14" s="1"/>
  <c r="D223" i="14"/>
  <c r="C223" i="14"/>
  <c r="K222" i="14"/>
  <c r="H222" i="14"/>
  <c r="I222" i="14" s="1"/>
  <c r="D222" i="14"/>
  <c r="C222" i="14"/>
  <c r="J221" i="14"/>
  <c r="H221" i="14"/>
  <c r="I221" i="14" s="1"/>
  <c r="D221" i="14"/>
  <c r="C221" i="14"/>
  <c r="I220" i="14"/>
  <c r="H220" i="14"/>
  <c r="A220" i="14"/>
  <c r="C220" i="14" s="1"/>
  <c r="J219" i="14"/>
  <c r="H219" i="14"/>
  <c r="I219" i="14" s="1"/>
  <c r="D219" i="14"/>
  <c r="C219" i="14"/>
  <c r="J218" i="14"/>
  <c r="H218" i="14"/>
  <c r="I218" i="14" s="1"/>
  <c r="D218" i="14"/>
  <c r="C218" i="14"/>
  <c r="J217" i="14"/>
  <c r="H217" i="14"/>
  <c r="I217" i="14" s="1"/>
  <c r="D217" i="14"/>
  <c r="C217" i="14"/>
  <c r="J216" i="14"/>
  <c r="H216" i="14"/>
  <c r="I216" i="14" s="1"/>
  <c r="D216" i="14"/>
  <c r="C216" i="14"/>
  <c r="J215" i="14"/>
  <c r="H215" i="14"/>
  <c r="I215" i="14" s="1"/>
  <c r="D215" i="14"/>
  <c r="C215" i="14"/>
  <c r="I214" i="14"/>
  <c r="H214" i="14"/>
  <c r="A214" i="14"/>
  <c r="J213" i="14"/>
  <c r="H213" i="14"/>
  <c r="I213" i="14" s="1"/>
  <c r="D213" i="14"/>
  <c r="C213" i="14"/>
  <c r="J212" i="14"/>
  <c r="H212" i="14"/>
  <c r="I212" i="14" s="1"/>
  <c r="D212" i="14"/>
  <c r="C212" i="14"/>
  <c r="J211" i="14"/>
  <c r="H211" i="14"/>
  <c r="D211" i="14"/>
  <c r="C211" i="14"/>
  <c r="J210" i="14"/>
  <c r="H210" i="14"/>
  <c r="I210" i="14" s="1"/>
  <c r="D210" i="14"/>
  <c r="C210" i="14"/>
  <c r="J209" i="14"/>
  <c r="H209" i="14"/>
  <c r="I209" i="14" s="1"/>
  <c r="D209" i="14"/>
  <c r="C209" i="14"/>
  <c r="I208" i="14"/>
  <c r="H208" i="14"/>
  <c r="A208" i="14"/>
  <c r="J207" i="14"/>
  <c r="H207" i="14"/>
  <c r="D207" i="14"/>
  <c r="C207" i="14"/>
  <c r="K206" i="14"/>
  <c r="H206" i="14"/>
  <c r="J206" i="14" s="1"/>
  <c r="D206" i="14"/>
  <c r="C206" i="14"/>
  <c r="J205" i="14"/>
  <c r="H205" i="14"/>
  <c r="I205" i="14" s="1"/>
  <c r="D205" i="14"/>
  <c r="C205" i="14"/>
  <c r="K204" i="14"/>
  <c r="H204" i="14"/>
  <c r="I204" i="14" s="1"/>
  <c r="D204" i="14"/>
  <c r="C204" i="14"/>
  <c r="K203" i="14"/>
  <c r="H203" i="14"/>
  <c r="D203" i="14"/>
  <c r="C203" i="14"/>
  <c r="K202" i="14"/>
  <c r="H202" i="14"/>
  <c r="I202" i="14" s="1"/>
  <c r="D202" i="14"/>
  <c r="C202" i="14"/>
  <c r="J201" i="14"/>
  <c r="H201" i="14"/>
  <c r="I201" i="14" s="1"/>
  <c r="D201" i="14"/>
  <c r="C201" i="14"/>
  <c r="I200" i="14"/>
  <c r="H200" i="14"/>
  <c r="A200" i="14"/>
  <c r="D200" i="14" s="1"/>
  <c r="J199" i="14"/>
  <c r="H199" i="14"/>
  <c r="I199" i="14" s="1"/>
  <c r="D199" i="14"/>
  <c r="C199" i="14"/>
  <c r="J198" i="14"/>
  <c r="H198" i="14"/>
  <c r="I198" i="14" s="1"/>
  <c r="D198" i="14"/>
  <c r="C198" i="14"/>
  <c r="J197" i="14"/>
  <c r="H197" i="14"/>
  <c r="I197" i="14" s="1"/>
  <c r="D197" i="14"/>
  <c r="C197" i="14"/>
  <c r="J196" i="14"/>
  <c r="H196" i="14"/>
  <c r="I196" i="14" s="1"/>
  <c r="D196" i="14"/>
  <c r="C196" i="14"/>
  <c r="J195" i="14"/>
  <c r="H195" i="14"/>
  <c r="I195" i="14" s="1"/>
  <c r="D195" i="14"/>
  <c r="C195" i="14"/>
  <c r="I194" i="14"/>
  <c r="H194" i="14"/>
  <c r="A194" i="14"/>
  <c r="J193" i="14"/>
  <c r="H193" i="14"/>
  <c r="I193" i="14" s="1"/>
  <c r="D193" i="14"/>
  <c r="C193" i="14"/>
  <c r="J192" i="14"/>
  <c r="H192" i="14"/>
  <c r="I192" i="14" s="1"/>
  <c r="D192" i="14"/>
  <c r="C192" i="14"/>
  <c r="J191" i="14"/>
  <c r="H191" i="14"/>
  <c r="I191" i="14" s="1"/>
  <c r="D191" i="14"/>
  <c r="C191" i="14"/>
  <c r="J190" i="14"/>
  <c r="H190" i="14"/>
  <c r="I190" i="14" s="1"/>
  <c r="D190" i="14"/>
  <c r="C190" i="14"/>
  <c r="J189" i="14"/>
  <c r="H189" i="14"/>
  <c r="I189" i="14" s="1"/>
  <c r="D189" i="14"/>
  <c r="C189" i="14"/>
  <c r="J188" i="14"/>
  <c r="H188" i="14"/>
  <c r="I188" i="14" s="1"/>
  <c r="D188" i="14"/>
  <c r="C188" i="14"/>
  <c r="I187" i="14"/>
  <c r="H187" i="14"/>
  <c r="A187" i="14"/>
  <c r="J186" i="14"/>
  <c r="H186" i="14"/>
  <c r="I186" i="14" s="1"/>
  <c r="D186" i="14"/>
  <c r="C186" i="14"/>
  <c r="K185" i="14"/>
  <c r="J185" i="14"/>
  <c r="H185" i="14"/>
  <c r="I185" i="14" s="1"/>
  <c r="D185" i="14"/>
  <c r="C185" i="14"/>
  <c r="K184" i="14"/>
  <c r="J184" i="14"/>
  <c r="H184" i="14"/>
  <c r="I184" i="14" s="1"/>
  <c r="D184" i="14"/>
  <c r="C184" i="14"/>
  <c r="K183" i="14"/>
  <c r="J183" i="14"/>
  <c r="H183" i="14"/>
  <c r="I183" i="14" s="1"/>
  <c r="D183" i="14"/>
  <c r="C183" i="14"/>
  <c r="K182" i="14"/>
  <c r="J182" i="14"/>
  <c r="H182" i="14"/>
  <c r="I182" i="14" s="1"/>
  <c r="D182" i="14"/>
  <c r="C182" i="14"/>
  <c r="J181" i="14"/>
  <c r="H181" i="14"/>
  <c r="D181" i="14"/>
  <c r="C181" i="14"/>
  <c r="K180" i="14"/>
  <c r="J180" i="14"/>
  <c r="H180" i="14"/>
  <c r="I180" i="14" s="1"/>
  <c r="D180" i="14"/>
  <c r="C180" i="14"/>
  <c r="K179" i="14"/>
  <c r="J179" i="14"/>
  <c r="H179" i="14"/>
  <c r="I179" i="14" s="1"/>
  <c r="D179" i="14"/>
  <c r="C179" i="14"/>
  <c r="K178" i="14"/>
  <c r="J178" i="14"/>
  <c r="H178" i="14"/>
  <c r="I178" i="14" s="1"/>
  <c r="D178" i="14"/>
  <c r="C178" i="14"/>
  <c r="K177" i="14"/>
  <c r="J177" i="14"/>
  <c r="H177" i="14"/>
  <c r="I177" i="14" s="1"/>
  <c r="D177" i="14"/>
  <c r="C177" i="14"/>
  <c r="J176" i="14"/>
  <c r="H176" i="14"/>
  <c r="I176" i="14" s="1"/>
  <c r="D176" i="14"/>
  <c r="C176" i="14"/>
  <c r="K175" i="14"/>
  <c r="J175" i="14"/>
  <c r="H175" i="14"/>
  <c r="I175" i="14" s="1"/>
  <c r="D175" i="14"/>
  <c r="C175" i="14"/>
  <c r="K174" i="14"/>
  <c r="J174" i="14"/>
  <c r="H174" i="14"/>
  <c r="I174" i="14" s="1"/>
  <c r="D174" i="14"/>
  <c r="C174" i="14"/>
  <c r="K173" i="14"/>
  <c r="J173" i="14"/>
  <c r="H173" i="14"/>
  <c r="I173" i="14" s="1"/>
  <c r="D173" i="14"/>
  <c r="C173" i="14"/>
  <c r="K172" i="14"/>
  <c r="J172" i="14"/>
  <c r="H172" i="14"/>
  <c r="I172" i="14" s="1"/>
  <c r="D172" i="14"/>
  <c r="C172" i="14"/>
  <c r="K171" i="14"/>
  <c r="H171" i="14"/>
  <c r="D171" i="14"/>
  <c r="C171" i="14"/>
  <c r="J170" i="14"/>
  <c r="H170" i="14"/>
  <c r="I170" i="14" s="1"/>
  <c r="D170" i="14"/>
  <c r="C170" i="14"/>
  <c r="I169" i="14"/>
  <c r="H169" i="14"/>
  <c r="A169" i="14"/>
  <c r="J168" i="14"/>
  <c r="H168" i="14"/>
  <c r="I168" i="14" s="1"/>
  <c r="D168" i="14"/>
  <c r="C168" i="14"/>
  <c r="J167" i="14"/>
  <c r="H167" i="14"/>
  <c r="D167" i="14"/>
  <c r="C167" i="14"/>
  <c r="J166" i="14"/>
  <c r="H166" i="14"/>
  <c r="I166" i="14" s="1"/>
  <c r="D166" i="14"/>
  <c r="C166" i="14"/>
  <c r="J165" i="14"/>
  <c r="H165" i="14"/>
  <c r="D165" i="14"/>
  <c r="C165" i="14"/>
  <c r="J164" i="14"/>
  <c r="H164" i="14"/>
  <c r="I164" i="14" s="1"/>
  <c r="D164" i="14"/>
  <c r="C164" i="14"/>
  <c r="J163" i="14"/>
  <c r="H163" i="14"/>
  <c r="I163" i="14" s="1"/>
  <c r="D163" i="14"/>
  <c r="C163" i="14"/>
  <c r="J162" i="14"/>
  <c r="H162" i="14"/>
  <c r="I162" i="14" s="1"/>
  <c r="D162" i="14"/>
  <c r="C162" i="14"/>
  <c r="I161" i="14"/>
  <c r="H161" i="14"/>
  <c r="A161" i="14"/>
  <c r="J160" i="14"/>
  <c r="H160" i="14"/>
  <c r="I160" i="14" s="1"/>
  <c r="D160" i="14"/>
  <c r="C160" i="14"/>
  <c r="J159" i="14"/>
  <c r="H159" i="14"/>
  <c r="I159" i="14" s="1"/>
  <c r="D159" i="14"/>
  <c r="C159" i="14"/>
  <c r="J158" i="14"/>
  <c r="H158" i="14"/>
  <c r="I158" i="14" s="1"/>
  <c r="D158" i="14"/>
  <c r="C158" i="14"/>
  <c r="J157" i="14"/>
  <c r="H157" i="14"/>
  <c r="I157" i="14" s="1"/>
  <c r="D157" i="14"/>
  <c r="C157" i="14"/>
  <c r="J156" i="14"/>
  <c r="H156" i="14"/>
  <c r="I156" i="14" s="1"/>
  <c r="D156" i="14"/>
  <c r="C156" i="14"/>
  <c r="J155" i="14"/>
  <c r="H155" i="14"/>
  <c r="I155" i="14" s="1"/>
  <c r="D155" i="14"/>
  <c r="C155" i="14"/>
  <c r="I154" i="14"/>
  <c r="H154" i="14"/>
  <c r="A154" i="14"/>
  <c r="D154" i="14" s="1"/>
  <c r="J153" i="14"/>
  <c r="H153" i="14"/>
  <c r="I153" i="14" s="1"/>
  <c r="D153" i="14"/>
  <c r="C153" i="14"/>
  <c r="K152" i="14"/>
  <c r="H152" i="14"/>
  <c r="J152" i="14" s="1"/>
  <c r="D152" i="14"/>
  <c r="C152" i="14"/>
  <c r="J151" i="14"/>
  <c r="H151" i="14"/>
  <c r="I151" i="14" s="1"/>
  <c r="D151" i="14"/>
  <c r="C151" i="14"/>
  <c r="K150" i="14"/>
  <c r="H150" i="14"/>
  <c r="D150" i="14"/>
  <c r="C150" i="14"/>
  <c r="K149" i="14"/>
  <c r="H149" i="14"/>
  <c r="I149" i="14" s="1"/>
  <c r="D149" i="14"/>
  <c r="C149" i="14"/>
  <c r="K148" i="14"/>
  <c r="H148" i="14"/>
  <c r="D148" i="14"/>
  <c r="C148" i="14"/>
  <c r="J147" i="14"/>
  <c r="H147" i="14"/>
  <c r="I147" i="14" s="1"/>
  <c r="D147" i="14"/>
  <c r="C147" i="14"/>
  <c r="I146" i="14"/>
  <c r="H146" i="14"/>
  <c r="A146" i="14"/>
  <c r="J145" i="14"/>
  <c r="H145" i="14"/>
  <c r="I145" i="14" s="1"/>
  <c r="D145" i="14"/>
  <c r="C145" i="14"/>
  <c r="J144" i="14"/>
  <c r="H144" i="14"/>
  <c r="I144" i="14" s="1"/>
  <c r="D144" i="14"/>
  <c r="C144" i="14"/>
  <c r="J143" i="14"/>
  <c r="H143" i="14"/>
  <c r="I143" i="14" s="1"/>
  <c r="D143" i="14"/>
  <c r="C143" i="14"/>
  <c r="J142" i="14"/>
  <c r="H142" i="14"/>
  <c r="I142" i="14" s="1"/>
  <c r="D142" i="14"/>
  <c r="C142" i="14"/>
  <c r="J141" i="14"/>
  <c r="H141" i="14"/>
  <c r="I141" i="14" s="1"/>
  <c r="D141" i="14"/>
  <c r="C141" i="14"/>
  <c r="I140" i="14"/>
  <c r="H140" i="14"/>
  <c r="A140" i="14"/>
  <c r="J139" i="14"/>
  <c r="H139" i="14"/>
  <c r="D139" i="14"/>
  <c r="C139" i="14"/>
  <c r="J138" i="14"/>
  <c r="H138" i="14"/>
  <c r="I138" i="14" s="1"/>
  <c r="D138" i="14"/>
  <c r="C138" i="14"/>
  <c r="J137" i="14"/>
  <c r="H137" i="14"/>
  <c r="I137" i="14" s="1"/>
  <c r="D137" i="14"/>
  <c r="C137" i="14"/>
  <c r="J136" i="14"/>
  <c r="H136" i="14"/>
  <c r="I136" i="14" s="1"/>
  <c r="D136" i="14"/>
  <c r="C136" i="14"/>
  <c r="J135" i="14"/>
  <c r="H135" i="14"/>
  <c r="I135" i="14" s="1"/>
  <c r="D135" i="14"/>
  <c r="C135" i="14"/>
  <c r="J134" i="14"/>
  <c r="H134" i="14"/>
  <c r="I134" i="14" s="1"/>
  <c r="D134" i="14"/>
  <c r="C134" i="14"/>
  <c r="I133" i="14"/>
  <c r="H133" i="14"/>
  <c r="A133" i="14"/>
  <c r="J132" i="14"/>
  <c r="H132" i="14"/>
  <c r="I132" i="14" s="1"/>
  <c r="D132" i="14"/>
  <c r="C132" i="14"/>
  <c r="K131" i="14"/>
  <c r="J131" i="14"/>
  <c r="H131" i="14"/>
  <c r="I131" i="14" s="1"/>
  <c r="D131" i="14"/>
  <c r="C131" i="14"/>
  <c r="K130" i="14"/>
  <c r="J130" i="14"/>
  <c r="H130" i="14"/>
  <c r="I130" i="14" s="1"/>
  <c r="D130" i="14"/>
  <c r="C130" i="14"/>
  <c r="K129" i="14"/>
  <c r="J129" i="14"/>
  <c r="H129" i="14"/>
  <c r="I129" i="14" s="1"/>
  <c r="D129" i="14"/>
  <c r="C129" i="14"/>
  <c r="K128" i="14"/>
  <c r="J128" i="14"/>
  <c r="H128" i="14"/>
  <c r="I128" i="14" s="1"/>
  <c r="D128" i="14"/>
  <c r="C128" i="14"/>
  <c r="K127" i="14"/>
  <c r="J127" i="14"/>
  <c r="H127" i="14"/>
  <c r="I127" i="14" s="1"/>
  <c r="D127" i="14"/>
  <c r="C127" i="14"/>
  <c r="J126" i="14"/>
  <c r="H126" i="14"/>
  <c r="D126" i="14"/>
  <c r="C126" i="14"/>
  <c r="K125" i="14"/>
  <c r="J125" i="14"/>
  <c r="H125" i="14"/>
  <c r="I125" i="14" s="1"/>
  <c r="D125" i="14"/>
  <c r="C125" i="14"/>
  <c r="K124" i="14"/>
  <c r="J124" i="14"/>
  <c r="H124" i="14"/>
  <c r="I124" i="14" s="1"/>
  <c r="D124" i="14"/>
  <c r="C124" i="14"/>
  <c r="K123" i="14"/>
  <c r="J123" i="14"/>
  <c r="H123" i="14"/>
  <c r="I123" i="14" s="1"/>
  <c r="D123" i="14"/>
  <c r="C123" i="14"/>
  <c r="K122" i="14"/>
  <c r="J122" i="14"/>
  <c r="H122" i="14"/>
  <c r="I122" i="14" s="1"/>
  <c r="D122" i="14"/>
  <c r="C122" i="14"/>
  <c r="K121" i="14"/>
  <c r="J121" i="14"/>
  <c r="H121" i="14"/>
  <c r="I121" i="14" s="1"/>
  <c r="D121" i="14"/>
  <c r="C121" i="14"/>
  <c r="K120" i="14"/>
  <c r="H120" i="14"/>
  <c r="D120" i="14"/>
  <c r="C120" i="14"/>
  <c r="J119" i="14"/>
  <c r="H119" i="14"/>
  <c r="I119" i="14" s="1"/>
  <c r="D119" i="14"/>
  <c r="C119" i="14"/>
  <c r="I118" i="14"/>
  <c r="H118" i="14"/>
  <c r="A118" i="14"/>
  <c r="D118" i="14" s="1"/>
  <c r="J117" i="14"/>
  <c r="H117" i="14"/>
  <c r="I117" i="14" s="1"/>
  <c r="D117" i="14"/>
  <c r="C117" i="14"/>
  <c r="J116" i="14"/>
  <c r="H116" i="14"/>
  <c r="I116" i="14" s="1"/>
  <c r="D116" i="14"/>
  <c r="C116" i="14"/>
  <c r="J115" i="14"/>
  <c r="H115" i="14"/>
  <c r="I115" i="14" s="1"/>
  <c r="D115" i="14"/>
  <c r="C115" i="14"/>
  <c r="J114" i="14"/>
  <c r="H114" i="14"/>
  <c r="D114" i="14"/>
  <c r="C114" i="14"/>
  <c r="J113" i="14"/>
  <c r="H113" i="14"/>
  <c r="I113" i="14" s="1"/>
  <c r="D113" i="14"/>
  <c r="C113" i="14"/>
  <c r="I112" i="14"/>
  <c r="H112" i="14"/>
  <c r="A112" i="14"/>
  <c r="J111" i="14"/>
  <c r="H111" i="14"/>
  <c r="I111" i="14" s="1"/>
  <c r="D111" i="14"/>
  <c r="C111" i="14"/>
  <c r="J110" i="14"/>
  <c r="H110" i="14"/>
  <c r="I110" i="14" s="1"/>
  <c r="D110" i="14"/>
  <c r="C110" i="14"/>
  <c r="J109" i="14"/>
  <c r="H109" i="14"/>
  <c r="I109" i="14" s="1"/>
  <c r="D109" i="14"/>
  <c r="C109" i="14"/>
  <c r="J108" i="14"/>
  <c r="H108" i="14"/>
  <c r="I108" i="14" s="1"/>
  <c r="D108" i="14"/>
  <c r="C108" i="14"/>
  <c r="J107" i="14"/>
  <c r="H107" i="14"/>
  <c r="I107" i="14" s="1"/>
  <c r="D107" i="14"/>
  <c r="C107" i="14"/>
  <c r="J106" i="14"/>
  <c r="H106" i="14"/>
  <c r="I106" i="14" s="1"/>
  <c r="D106" i="14"/>
  <c r="C106" i="14"/>
  <c r="I105" i="14"/>
  <c r="H105" i="14"/>
  <c r="A105" i="14"/>
  <c r="C105" i="14" s="1"/>
  <c r="J104" i="14"/>
  <c r="H104" i="14"/>
  <c r="I104" i="14" s="1"/>
  <c r="D104" i="14"/>
  <c r="C104" i="14"/>
  <c r="K103" i="14"/>
  <c r="H103" i="14"/>
  <c r="D103" i="14"/>
  <c r="C103" i="14"/>
  <c r="J102" i="14"/>
  <c r="H102" i="14"/>
  <c r="I102" i="14" s="1"/>
  <c r="D102" i="14"/>
  <c r="C102" i="14"/>
  <c r="K101" i="14"/>
  <c r="H101" i="14"/>
  <c r="D101" i="14"/>
  <c r="C101" i="14"/>
  <c r="K100" i="14"/>
  <c r="H100" i="14"/>
  <c r="I100" i="14" s="1"/>
  <c r="D100" i="14"/>
  <c r="C100" i="14"/>
  <c r="K99" i="14"/>
  <c r="H99" i="14"/>
  <c r="D99" i="14"/>
  <c r="C99" i="14"/>
  <c r="J98" i="14"/>
  <c r="H98" i="14"/>
  <c r="I98" i="14" s="1"/>
  <c r="D98" i="14"/>
  <c r="C98" i="14"/>
  <c r="I97" i="14"/>
  <c r="H97" i="14"/>
  <c r="A97" i="14"/>
  <c r="J96" i="14"/>
  <c r="H96" i="14"/>
  <c r="I96" i="14" s="1"/>
  <c r="D96" i="14"/>
  <c r="C96" i="14"/>
  <c r="J95" i="14"/>
  <c r="H95" i="14"/>
  <c r="I95" i="14" s="1"/>
  <c r="D95" i="14"/>
  <c r="C95" i="14"/>
  <c r="J94" i="14"/>
  <c r="H94" i="14"/>
  <c r="I94" i="14" s="1"/>
  <c r="D94" i="14"/>
  <c r="C94" i="14"/>
  <c r="J93" i="14"/>
  <c r="H93" i="14"/>
  <c r="I93" i="14" s="1"/>
  <c r="D93" i="14"/>
  <c r="C93" i="14"/>
  <c r="J92" i="14"/>
  <c r="H92" i="14"/>
  <c r="I92" i="14" s="1"/>
  <c r="D92" i="14"/>
  <c r="C92" i="14"/>
  <c r="I91" i="14"/>
  <c r="H91" i="14"/>
  <c r="A91" i="14"/>
  <c r="J90" i="14"/>
  <c r="H90" i="14"/>
  <c r="D90" i="14"/>
  <c r="C90" i="14"/>
  <c r="J89" i="14"/>
  <c r="H89" i="14"/>
  <c r="I89" i="14" s="1"/>
  <c r="D89" i="14"/>
  <c r="C89" i="14"/>
  <c r="J88" i="14"/>
  <c r="H88" i="14"/>
  <c r="D88" i="14"/>
  <c r="C88" i="14"/>
  <c r="J87" i="14"/>
  <c r="H87" i="14"/>
  <c r="I87" i="14" s="1"/>
  <c r="D87" i="14"/>
  <c r="C87" i="14"/>
  <c r="J86" i="14"/>
  <c r="H86" i="14"/>
  <c r="I86" i="14" s="1"/>
  <c r="D86" i="14"/>
  <c r="C86" i="14"/>
  <c r="J85" i="14"/>
  <c r="H85" i="14"/>
  <c r="I85" i="14" s="1"/>
  <c r="D85" i="14"/>
  <c r="C85" i="14"/>
  <c r="I84" i="14"/>
  <c r="H84" i="14"/>
  <c r="A84" i="14"/>
  <c r="J83" i="14"/>
  <c r="H83" i="14"/>
  <c r="I83" i="14" s="1"/>
  <c r="D83" i="14"/>
  <c r="C83" i="14"/>
  <c r="K82" i="14"/>
  <c r="J82" i="14"/>
  <c r="H82" i="14"/>
  <c r="I82" i="14" s="1"/>
  <c r="D82" i="14"/>
  <c r="C82" i="14"/>
  <c r="K81" i="14"/>
  <c r="J81" i="14"/>
  <c r="H81" i="14"/>
  <c r="I81" i="14" s="1"/>
  <c r="D81" i="14"/>
  <c r="C81" i="14"/>
  <c r="K80" i="14"/>
  <c r="J80" i="14"/>
  <c r="H80" i="14"/>
  <c r="I80" i="14" s="1"/>
  <c r="D80" i="14"/>
  <c r="C80" i="14"/>
  <c r="K79" i="14"/>
  <c r="J79" i="14"/>
  <c r="H79" i="14"/>
  <c r="I79" i="14" s="1"/>
  <c r="D79" i="14"/>
  <c r="C79" i="14"/>
  <c r="K78" i="14"/>
  <c r="J78" i="14"/>
  <c r="H78" i="14"/>
  <c r="I78" i="14" s="1"/>
  <c r="D78" i="14"/>
  <c r="C78" i="14"/>
  <c r="J77" i="14"/>
  <c r="H77" i="14"/>
  <c r="D77" i="14"/>
  <c r="C77" i="14"/>
  <c r="K76" i="14"/>
  <c r="J76" i="14"/>
  <c r="H76" i="14"/>
  <c r="I76" i="14" s="1"/>
  <c r="D76" i="14"/>
  <c r="C76" i="14"/>
  <c r="K75" i="14"/>
  <c r="J75" i="14"/>
  <c r="H75" i="14"/>
  <c r="I75" i="14" s="1"/>
  <c r="D75" i="14"/>
  <c r="C75" i="14"/>
  <c r="K74" i="14"/>
  <c r="J74" i="14"/>
  <c r="H74" i="14"/>
  <c r="I74" i="14" s="1"/>
  <c r="D74" i="14"/>
  <c r="C74" i="14"/>
  <c r="K73" i="14"/>
  <c r="J73" i="14"/>
  <c r="H73" i="14"/>
  <c r="I73" i="14" s="1"/>
  <c r="D73" i="14"/>
  <c r="C73" i="14"/>
  <c r="K72" i="14"/>
  <c r="J72" i="14"/>
  <c r="H72" i="14"/>
  <c r="I72" i="14" s="1"/>
  <c r="D72" i="14"/>
  <c r="C72" i="14"/>
  <c r="K71" i="14"/>
  <c r="H71" i="14"/>
  <c r="D71" i="14"/>
  <c r="C71" i="14"/>
  <c r="J70" i="14"/>
  <c r="H70" i="14"/>
  <c r="I70" i="14" s="1"/>
  <c r="D70" i="14"/>
  <c r="C70" i="14"/>
  <c r="I69" i="14"/>
  <c r="H69" i="14"/>
  <c r="A69" i="14"/>
  <c r="D69" i="14" s="1"/>
  <c r="J68" i="14"/>
  <c r="H68" i="14"/>
  <c r="I68" i="14" s="1"/>
  <c r="D68" i="14"/>
  <c r="C68" i="14"/>
  <c r="J67" i="14"/>
  <c r="H67" i="14"/>
  <c r="I67" i="14" s="1"/>
  <c r="D67" i="14"/>
  <c r="C67" i="14"/>
  <c r="J66" i="14"/>
  <c r="H66" i="14"/>
  <c r="I66" i="14" s="1"/>
  <c r="D66" i="14"/>
  <c r="C66" i="14"/>
  <c r="J65" i="14"/>
  <c r="H65" i="14"/>
  <c r="I65" i="14" s="1"/>
  <c r="D65" i="14"/>
  <c r="C65" i="14"/>
  <c r="J64" i="14"/>
  <c r="H64" i="14"/>
  <c r="I64" i="14" s="1"/>
  <c r="D64" i="14"/>
  <c r="C64" i="14"/>
  <c r="J63" i="14"/>
  <c r="H63" i="14"/>
  <c r="D63" i="14"/>
  <c r="C63" i="14"/>
  <c r="J62" i="14"/>
  <c r="H62" i="14"/>
  <c r="I62" i="14" s="1"/>
  <c r="D62" i="14"/>
  <c r="C62" i="14"/>
  <c r="I61" i="14"/>
  <c r="H61" i="14"/>
  <c r="A61" i="14"/>
  <c r="J60" i="14"/>
  <c r="H60" i="14"/>
  <c r="I60" i="14" s="1"/>
  <c r="D60" i="14"/>
  <c r="C60" i="14"/>
  <c r="J59" i="14"/>
  <c r="H59" i="14"/>
  <c r="I59" i="14" s="1"/>
  <c r="D59" i="14"/>
  <c r="C59" i="14"/>
  <c r="J58" i="14"/>
  <c r="H58" i="14"/>
  <c r="D58" i="14"/>
  <c r="C58" i="14"/>
  <c r="J57" i="14"/>
  <c r="H57" i="14"/>
  <c r="I57" i="14" s="1"/>
  <c r="D57" i="14"/>
  <c r="C57" i="14"/>
  <c r="J56" i="14"/>
  <c r="H56" i="14"/>
  <c r="I56" i="14" s="1"/>
  <c r="D56" i="14"/>
  <c r="C56" i="14"/>
  <c r="J55" i="14"/>
  <c r="H55" i="14"/>
  <c r="I55" i="14" s="1"/>
  <c r="D55" i="14"/>
  <c r="C55" i="14"/>
  <c r="I54" i="14"/>
  <c r="H54" i="14"/>
  <c r="A54" i="14"/>
  <c r="D54" i="14" s="1"/>
  <c r="J53" i="14"/>
  <c r="H53" i="14"/>
  <c r="I53" i="14" s="1"/>
  <c r="D53" i="14"/>
  <c r="C53" i="14"/>
  <c r="K52" i="14"/>
  <c r="H52" i="14"/>
  <c r="D52" i="14"/>
  <c r="C52" i="14"/>
  <c r="J51" i="14"/>
  <c r="H51" i="14"/>
  <c r="I51" i="14" s="1"/>
  <c r="D51" i="14"/>
  <c r="C51" i="14"/>
  <c r="K50" i="14"/>
  <c r="H50" i="14"/>
  <c r="D50" i="14"/>
  <c r="C50" i="14"/>
  <c r="K49" i="14"/>
  <c r="H49" i="14"/>
  <c r="I49" i="14" s="1"/>
  <c r="D49" i="14"/>
  <c r="C49" i="14"/>
  <c r="K48" i="14"/>
  <c r="H48" i="14"/>
  <c r="D48" i="14"/>
  <c r="C48" i="14"/>
  <c r="J47" i="14"/>
  <c r="H47" i="14"/>
  <c r="I47" i="14" s="1"/>
  <c r="D47" i="14"/>
  <c r="C47" i="14"/>
  <c r="I46" i="14"/>
  <c r="H46" i="14"/>
  <c r="A46" i="14"/>
  <c r="C46" i="14" s="1"/>
  <c r="J45" i="14"/>
  <c r="H45" i="14"/>
  <c r="I45" i="14" s="1"/>
  <c r="D45" i="14"/>
  <c r="C45" i="14"/>
  <c r="J44" i="14"/>
  <c r="H44" i="14"/>
  <c r="I44" i="14" s="1"/>
  <c r="D44" i="14"/>
  <c r="C44" i="14"/>
  <c r="J43" i="14"/>
  <c r="H43" i="14"/>
  <c r="I43" i="14" s="1"/>
  <c r="D43" i="14"/>
  <c r="C43" i="14"/>
  <c r="J42" i="14"/>
  <c r="H42" i="14"/>
  <c r="I42" i="14" s="1"/>
  <c r="D42" i="14"/>
  <c r="C42" i="14"/>
  <c r="J41" i="14"/>
  <c r="H41" i="14"/>
  <c r="I41" i="14" s="1"/>
  <c r="D41" i="14"/>
  <c r="C41" i="14"/>
  <c r="I40" i="14"/>
  <c r="H40" i="14"/>
  <c r="A40" i="14"/>
  <c r="J39" i="14"/>
  <c r="H39" i="14"/>
  <c r="D39" i="14"/>
  <c r="C39" i="14"/>
  <c r="J38" i="14"/>
  <c r="H38" i="14"/>
  <c r="I38" i="14" s="1"/>
  <c r="D38" i="14"/>
  <c r="C38" i="14"/>
  <c r="J37" i="14"/>
  <c r="H37" i="14"/>
  <c r="D37" i="14"/>
  <c r="C37" i="14"/>
  <c r="J36" i="14"/>
  <c r="H36" i="14"/>
  <c r="I36" i="14" s="1"/>
  <c r="D36" i="14"/>
  <c r="C36" i="14"/>
  <c r="J35" i="14"/>
  <c r="H35" i="14"/>
  <c r="D35" i="14"/>
  <c r="C35" i="14"/>
  <c r="J34" i="14"/>
  <c r="H34" i="14"/>
  <c r="I34" i="14" s="1"/>
  <c r="D34" i="14"/>
  <c r="C34" i="14"/>
  <c r="I33" i="14"/>
  <c r="H33" i="14"/>
  <c r="A33" i="14"/>
  <c r="C33" i="14" s="1"/>
  <c r="J32" i="14"/>
  <c r="H32" i="14"/>
  <c r="I32" i="14" s="1"/>
  <c r="D32" i="14"/>
  <c r="C32" i="14"/>
  <c r="K31" i="14"/>
  <c r="J31" i="14"/>
  <c r="H31" i="14"/>
  <c r="I31" i="14" s="1"/>
  <c r="D31" i="14"/>
  <c r="C31" i="14"/>
  <c r="K30" i="14"/>
  <c r="J30" i="14"/>
  <c r="H30" i="14"/>
  <c r="I30" i="14" s="1"/>
  <c r="D30" i="14"/>
  <c r="C30" i="14"/>
  <c r="K29" i="14"/>
  <c r="J29" i="14"/>
  <c r="H29" i="14"/>
  <c r="I29" i="14" s="1"/>
  <c r="D29" i="14"/>
  <c r="C29" i="14"/>
  <c r="K28" i="14"/>
  <c r="J28" i="14"/>
  <c r="H28" i="14"/>
  <c r="I28" i="14" s="1"/>
  <c r="D28" i="14"/>
  <c r="C28" i="14"/>
  <c r="J27" i="14"/>
  <c r="H27" i="14"/>
  <c r="I27" i="14" s="1"/>
  <c r="D27" i="14"/>
  <c r="C27" i="14"/>
  <c r="K26" i="14"/>
  <c r="J26" i="14"/>
  <c r="H26" i="14"/>
  <c r="I26" i="14" s="1"/>
  <c r="D26" i="14"/>
  <c r="C26" i="14"/>
  <c r="K25" i="14"/>
  <c r="J25" i="14"/>
  <c r="H25" i="14"/>
  <c r="I25" i="14" s="1"/>
  <c r="D25" i="14"/>
  <c r="C25" i="14"/>
  <c r="K24" i="14"/>
  <c r="J24" i="14"/>
  <c r="H24" i="14"/>
  <c r="I24" i="14" s="1"/>
  <c r="D24" i="14"/>
  <c r="C24" i="14"/>
  <c r="K23" i="14"/>
  <c r="J23" i="14"/>
  <c r="H23" i="14"/>
  <c r="I23" i="14" s="1"/>
  <c r="D23" i="14"/>
  <c r="C23" i="14"/>
  <c r="J22" i="14"/>
  <c r="H22" i="14"/>
  <c r="I22" i="14" s="1"/>
  <c r="D22" i="14"/>
  <c r="C22" i="14"/>
  <c r="K21" i="14"/>
  <c r="J21" i="14"/>
  <c r="H21" i="14"/>
  <c r="I21" i="14" s="1"/>
  <c r="D21" i="14"/>
  <c r="C21" i="14"/>
  <c r="K20" i="14"/>
  <c r="J20" i="14"/>
  <c r="H20" i="14"/>
  <c r="I20" i="14" s="1"/>
  <c r="D20" i="14"/>
  <c r="C20" i="14"/>
  <c r="K19" i="14"/>
  <c r="J19" i="14"/>
  <c r="H19" i="14"/>
  <c r="I19" i="14" s="1"/>
  <c r="D19" i="14"/>
  <c r="C19" i="14"/>
  <c r="K18" i="14"/>
  <c r="J18" i="14"/>
  <c r="H18" i="14"/>
  <c r="I18" i="14" s="1"/>
  <c r="D18" i="14"/>
  <c r="C18" i="14"/>
  <c r="K17" i="14"/>
  <c r="H17" i="14"/>
  <c r="D17" i="14"/>
  <c r="C17" i="14"/>
  <c r="J16" i="14"/>
  <c r="H16" i="14"/>
  <c r="I16" i="14" s="1"/>
  <c r="D16" i="14"/>
  <c r="C16" i="14"/>
  <c r="I15" i="14"/>
  <c r="H15" i="14"/>
  <c r="A15" i="14"/>
  <c r="D15" i="14" s="1"/>
  <c r="J14" i="14"/>
  <c r="H14" i="14"/>
  <c r="I14" i="14" s="1"/>
  <c r="D14" i="14"/>
  <c r="C14" i="14"/>
  <c r="J13" i="14"/>
  <c r="H13" i="14"/>
  <c r="I13" i="14" s="1"/>
  <c r="D13" i="14"/>
  <c r="C13" i="14"/>
  <c r="J12" i="14"/>
  <c r="H12" i="14"/>
  <c r="D12" i="14"/>
  <c r="C12" i="14"/>
  <c r="J11" i="14"/>
  <c r="H11" i="14"/>
  <c r="I11" i="14" s="1"/>
  <c r="D11" i="14"/>
  <c r="C11" i="14"/>
  <c r="J10" i="14"/>
  <c r="H10" i="14"/>
  <c r="I10" i="14" s="1"/>
  <c r="D10" i="14"/>
  <c r="C10" i="14"/>
  <c r="I9" i="14"/>
  <c r="H9" i="14"/>
  <c r="A9" i="14"/>
  <c r="D9" i="14" s="1"/>
  <c r="J8" i="14"/>
  <c r="H8" i="14"/>
  <c r="I8" i="14" s="1"/>
  <c r="D8" i="14"/>
  <c r="C8" i="14"/>
  <c r="J7" i="14"/>
  <c r="H7" i="14"/>
  <c r="I7" i="14" s="1"/>
  <c r="D7" i="14"/>
  <c r="C7" i="14"/>
  <c r="J6" i="14"/>
  <c r="H6" i="14"/>
  <c r="I6" i="14" s="1"/>
  <c r="D6" i="14"/>
  <c r="C6" i="14"/>
  <c r="J5" i="14"/>
  <c r="H5" i="14"/>
  <c r="I5" i="14" s="1"/>
  <c r="D5" i="14"/>
  <c r="C5" i="14"/>
  <c r="J4" i="14"/>
  <c r="H4" i="14"/>
  <c r="I4" i="14" s="1"/>
  <c r="D4" i="14"/>
  <c r="C4" i="14"/>
  <c r="J3" i="14"/>
  <c r="H3" i="14"/>
  <c r="I3" i="14" s="1"/>
  <c r="D3" i="14"/>
  <c r="C3" i="14"/>
  <c r="I2" i="14"/>
  <c r="H2" i="14"/>
  <c r="A2" i="14"/>
  <c r="D2" i="14" s="1"/>
  <c r="K458" i="13"/>
  <c r="H458" i="13"/>
  <c r="D458" i="13"/>
  <c r="C458" i="13"/>
  <c r="K457" i="13"/>
  <c r="H457" i="13"/>
  <c r="D457" i="13"/>
  <c r="C457" i="13"/>
  <c r="J456" i="13"/>
  <c r="H456" i="13"/>
  <c r="D456" i="13"/>
  <c r="C456" i="13"/>
  <c r="I455" i="13"/>
  <c r="H455" i="13"/>
  <c r="A455" i="13"/>
  <c r="J454" i="13"/>
  <c r="H454" i="13"/>
  <c r="I454" i="13" s="1"/>
  <c r="D454" i="13"/>
  <c r="C454" i="13"/>
  <c r="J453" i="13"/>
  <c r="H453" i="13"/>
  <c r="D453" i="13"/>
  <c r="C453" i="13"/>
  <c r="J452" i="13"/>
  <c r="H452" i="13"/>
  <c r="I452" i="13" s="1"/>
  <c r="D452" i="13"/>
  <c r="C452" i="13"/>
  <c r="I451" i="13"/>
  <c r="H451" i="13"/>
  <c r="A451" i="13"/>
  <c r="C451" i="13" s="1"/>
  <c r="J450" i="13"/>
  <c r="H450" i="13"/>
  <c r="I450" i="13" s="1"/>
  <c r="D450" i="13"/>
  <c r="C450" i="13"/>
  <c r="K449" i="13"/>
  <c r="H449" i="13"/>
  <c r="J449" i="13" s="1"/>
  <c r="D449" i="13"/>
  <c r="C449" i="13"/>
  <c r="J448" i="13"/>
  <c r="H448" i="13"/>
  <c r="I448" i="13" s="1"/>
  <c r="D448" i="13"/>
  <c r="C448" i="13"/>
  <c r="K447" i="13"/>
  <c r="H447" i="13"/>
  <c r="I447" i="13" s="1"/>
  <c r="D447" i="13"/>
  <c r="C447" i="13"/>
  <c r="K446" i="13"/>
  <c r="H446" i="13"/>
  <c r="I446" i="13" s="1"/>
  <c r="D446" i="13"/>
  <c r="C446" i="13"/>
  <c r="K445" i="13"/>
  <c r="H445" i="13"/>
  <c r="D445" i="13"/>
  <c r="C445" i="13"/>
  <c r="J444" i="13"/>
  <c r="H444" i="13"/>
  <c r="I444" i="13" s="1"/>
  <c r="D444" i="13"/>
  <c r="C444" i="13"/>
  <c r="I443" i="13"/>
  <c r="H443" i="13"/>
  <c r="A443" i="13"/>
  <c r="J442" i="13"/>
  <c r="H442" i="13"/>
  <c r="I442" i="13" s="1"/>
  <c r="D442" i="13"/>
  <c r="C442" i="13"/>
  <c r="J441" i="13"/>
  <c r="H441" i="13"/>
  <c r="I441" i="13" s="1"/>
  <c r="D441" i="13"/>
  <c r="C441" i="13"/>
  <c r="J440" i="13"/>
  <c r="H440" i="13"/>
  <c r="D440" i="13"/>
  <c r="C440" i="13"/>
  <c r="J439" i="13"/>
  <c r="H439" i="13"/>
  <c r="I439" i="13" s="1"/>
  <c r="D439" i="13"/>
  <c r="C439" i="13"/>
  <c r="J438" i="13"/>
  <c r="H438" i="13"/>
  <c r="I438" i="13" s="1"/>
  <c r="D438" i="13"/>
  <c r="C438" i="13"/>
  <c r="J437" i="13"/>
  <c r="H437" i="13"/>
  <c r="I437" i="13" s="1"/>
  <c r="D437" i="13"/>
  <c r="C437" i="13"/>
  <c r="I436" i="13"/>
  <c r="H436" i="13"/>
  <c r="A436" i="13"/>
  <c r="J435" i="13"/>
  <c r="H435" i="13"/>
  <c r="I435" i="13" s="1"/>
  <c r="D435" i="13"/>
  <c r="C435" i="13"/>
  <c r="K434" i="13"/>
  <c r="H434" i="13"/>
  <c r="D434" i="13"/>
  <c r="C434" i="13"/>
  <c r="K433" i="13"/>
  <c r="H433" i="13"/>
  <c r="I433" i="13" s="1"/>
  <c r="D433" i="13"/>
  <c r="C433" i="13"/>
  <c r="J432" i="13"/>
  <c r="H432" i="13"/>
  <c r="D432" i="13"/>
  <c r="C432" i="13"/>
  <c r="I431" i="13"/>
  <c r="H431" i="13"/>
  <c r="A431" i="13"/>
  <c r="D431" i="13" s="1"/>
  <c r="J430" i="13"/>
  <c r="H430" i="13"/>
  <c r="I430" i="13" s="1"/>
  <c r="D430" i="13"/>
  <c r="C430" i="13"/>
  <c r="J429" i="13"/>
  <c r="H429" i="13"/>
  <c r="D429" i="13"/>
  <c r="C429" i="13"/>
  <c r="J428" i="13"/>
  <c r="H428" i="13"/>
  <c r="I428" i="13" s="1"/>
  <c r="D428" i="13"/>
  <c r="C428" i="13"/>
  <c r="I427" i="13"/>
  <c r="H427" i="13"/>
  <c r="A427" i="13"/>
  <c r="D427" i="13" s="1"/>
  <c r="J426" i="13"/>
  <c r="H426" i="13"/>
  <c r="I426" i="13" s="1"/>
  <c r="D426" i="13"/>
  <c r="C426" i="13"/>
  <c r="K425" i="13"/>
  <c r="H425" i="13"/>
  <c r="J425" i="13" s="1"/>
  <c r="D425" i="13"/>
  <c r="C425" i="13"/>
  <c r="J424" i="13"/>
  <c r="H424" i="13"/>
  <c r="I424" i="13" s="1"/>
  <c r="D424" i="13"/>
  <c r="C424" i="13"/>
  <c r="K423" i="13"/>
  <c r="H423" i="13"/>
  <c r="I423" i="13" s="1"/>
  <c r="D423" i="13"/>
  <c r="C423" i="13"/>
  <c r="K422" i="13"/>
  <c r="H422" i="13"/>
  <c r="I422" i="13" s="1"/>
  <c r="D422" i="13"/>
  <c r="C422" i="13"/>
  <c r="K421" i="13"/>
  <c r="H421" i="13"/>
  <c r="D421" i="13"/>
  <c r="C421" i="13"/>
  <c r="J420" i="13"/>
  <c r="H420" i="13"/>
  <c r="I420" i="13" s="1"/>
  <c r="D420" i="13"/>
  <c r="C420" i="13"/>
  <c r="I419" i="13"/>
  <c r="H419" i="13"/>
  <c r="A419" i="13"/>
  <c r="J418" i="13"/>
  <c r="H418" i="13"/>
  <c r="I418" i="13" s="1"/>
  <c r="D418" i="13"/>
  <c r="C418" i="13"/>
  <c r="J417" i="13"/>
  <c r="H417" i="13"/>
  <c r="I417" i="13" s="1"/>
  <c r="D417" i="13"/>
  <c r="C417" i="13"/>
  <c r="J416" i="13"/>
  <c r="H416" i="13"/>
  <c r="D416" i="13"/>
  <c r="C416" i="13"/>
  <c r="J415" i="13"/>
  <c r="H415" i="13"/>
  <c r="I415" i="13" s="1"/>
  <c r="D415" i="13"/>
  <c r="C415" i="13"/>
  <c r="J414" i="13"/>
  <c r="H414" i="13"/>
  <c r="I414" i="13" s="1"/>
  <c r="D414" i="13"/>
  <c r="C414" i="13"/>
  <c r="J413" i="13"/>
  <c r="H413" i="13"/>
  <c r="I413" i="13" s="1"/>
  <c r="D413" i="13"/>
  <c r="C413" i="13"/>
  <c r="I412" i="13"/>
  <c r="H412" i="13"/>
  <c r="A412" i="13"/>
  <c r="D412" i="13" s="1"/>
  <c r="J411" i="13"/>
  <c r="H411" i="13"/>
  <c r="I411" i="13" s="1"/>
  <c r="D411" i="13"/>
  <c r="C411" i="13"/>
  <c r="K410" i="13"/>
  <c r="H410" i="13"/>
  <c r="D410" i="13"/>
  <c r="C410" i="13"/>
  <c r="K409" i="13"/>
  <c r="H409" i="13"/>
  <c r="I409" i="13" s="1"/>
  <c r="D409" i="13"/>
  <c r="C409" i="13"/>
  <c r="J408" i="13"/>
  <c r="H408" i="13"/>
  <c r="I408" i="13" s="1"/>
  <c r="D408" i="13"/>
  <c r="C408" i="13"/>
  <c r="I407" i="13"/>
  <c r="H407" i="13"/>
  <c r="A407" i="13"/>
  <c r="J406" i="13"/>
  <c r="H406" i="13"/>
  <c r="I406" i="13" s="1"/>
  <c r="D406" i="13"/>
  <c r="C406" i="13"/>
  <c r="J405" i="13"/>
  <c r="H405" i="13"/>
  <c r="I405" i="13" s="1"/>
  <c r="D405" i="13"/>
  <c r="C405" i="13"/>
  <c r="J404" i="13"/>
  <c r="H404" i="13"/>
  <c r="I404" i="13" s="1"/>
  <c r="D404" i="13"/>
  <c r="C404" i="13"/>
  <c r="I403" i="13"/>
  <c r="H403" i="13"/>
  <c r="A403" i="13"/>
  <c r="D403" i="13" s="1"/>
  <c r="J402" i="13"/>
  <c r="H402" i="13"/>
  <c r="I402" i="13" s="1"/>
  <c r="D402" i="13"/>
  <c r="C402" i="13"/>
  <c r="K401" i="13"/>
  <c r="H401" i="13"/>
  <c r="J401" i="13" s="1"/>
  <c r="D401" i="13"/>
  <c r="C401" i="13"/>
  <c r="J400" i="13"/>
  <c r="H400" i="13"/>
  <c r="I400" i="13" s="1"/>
  <c r="D400" i="13"/>
  <c r="C400" i="13"/>
  <c r="K399" i="13"/>
  <c r="H399" i="13"/>
  <c r="D399" i="13"/>
  <c r="C399" i="13"/>
  <c r="K398" i="13"/>
  <c r="H398" i="13"/>
  <c r="I398" i="13" s="1"/>
  <c r="D398" i="13"/>
  <c r="C398" i="13"/>
  <c r="K397" i="13"/>
  <c r="H397" i="13"/>
  <c r="D397" i="13"/>
  <c r="C397" i="13"/>
  <c r="J396" i="13"/>
  <c r="H396" i="13"/>
  <c r="I396" i="13" s="1"/>
  <c r="D396" i="13"/>
  <c r="C396" i="13"/>
  <c r="I395" i="13"/>
  <c r="H395" i="13"/>
  <c r="A395" i="13"/>
  <c r="J394" i="13"/>
  <c r="H394" i="13"/>
  <c r="D394" i="13"/>
  <c r="C394" i="13"/>
  <c r="J393" i="13"/>
  <c r="H393" i="13"/>
  <c r="I393" i="13" s="1"/>
  <c r="D393" i="13"/>
  <c r="C393" i="13"/>
  <c r="J392" i="13"/>
  <c r="H392" i="13"/>
  <c r="D392" i="13"/>
  <c r="C392" i="13"/>
  <c r="J391" i="13"/>
  <c r="H391" i="13"/>
  <c r="I391" i="13" s="1"/>
  <c r="D391" i="13"/>
  <c r="C391" i="13"/>
  <c r="J390" i="13"/>
  <c r="H390" i="13"/>
  <c r="D390" i="13"/>
  <c r="C390" i="13"/>
  <c r="J389" i="13"/>
  <c r="H389" i="13"/>
  <c r="I389" i="13" s="1"/>
  <c r="D389" i="13"/>
  <c r="C389" i="13"/>
  <c r="I388" i="13"/>
  <c r="H388" i="13"/>
  <c r="A388" i="13"/>
  <c r="D388" i="13" s="1"/>
  <c r="J387" i="13"/>
  <c r="H387" i="13"/>
  <c r="I387" i="13" s="1"/>
  <c r="D387" i="13"/>
  <c r="C387" i="13"/>
  <c r="K386" i="13"/>
  <c r="H386" i="13"/>
  <c r="D386" i="13"/>
  <c r="C386" i="13"/>
  <c r="K385" i="13"/>
  <c r="H385" i="13"/>
  <c r="D385" i="13"/>
  <c r="C385" i="13"/>
  <c r="J384" i="13"/>
  <c r="H384" i="13"/>
  <c r="I384" i="13" s="1"/>
  <c r="D384" i="13"/>
  <c r="C384" i="13"/>
  <c r="I383" i="13"/>
  <c r="H383" i="13"/>
  <c r="A383" i="13"/>
  <c r="J382" i="13"/>
  <c r="H382" i="13"/>
  <c r="I382" i="13" s="1"/>
  <c r="D382" i="13"/>
  <c r="C382" i="13"/>
  <c r="J381" i="13"/>
  <c r="H381" i="13"/>
  <c r="D381" i="13"/>
  <c r="C381" i="13"/>
  <c r="J380" i="13"/>
  <c r="H380" i="13"/>
  <c r="I380" i="13" s="1"/>
  <c r="D380" i="13"/>
  <c r="C380" i="13"/>
  <c r="J379" i="13"/>
  <c r="H379" i="13"/>
  <c r="D379" i="13"/>
  <c r="C379" i="13"/>
  <c r="J378" i="13"/>
  <c r="H378" i="13"/>
  <c r="I378" i="13" s="1"/>
  <c r="D378" i="13"/>
  <c r="C378" i="13"/>
  <c r="I377" i="13"/>
  <c r="H377" i="13"/>
  <c r="A377" i="13"/>
  <c r="D377" i="13" s="1"/>
  <c r="J376" i="13"/>
  <c r="H376" i="13"/>
  <c r="I376" i="13" s="1"/>
  <c r="D376" i="13"/>
  <c r="C376" i="13"/>
  <c r="K375" i="13"/>
  <c r="J375" i="13"/>
  <c r="H375" i="13"/>
  <c r="I375" i="13" s="1"/>
  <c r="D375" i="13"/>
  <c r="C375" i="13"/>
  <c r="K374" i="13"/>
  <c r="J374" i="13"/>
  <c r="H374" i="13"/>
  <c r="I374" i="13" s="1"/>
  <c r="D374" i="13"/>
  <c r="C374" i="13"/>
  <c r="K373" i="13"/>
  <c r="J373" i="13"/>
  <c r="H373" i="13"/>
  <c r="I373" i="13" s="1"/>
  <c r="D373" i="13"/>
  <c r="C373" i="13"/>
  <c r="K372" i="13"/>
  <c r="J372" i="13"/>
  <c r="H372" i="13"/>
  <c r="I372" i="13" s="1"/>
  <c r="D372" i="13"/>
  <c r="C372" i="13"/>
  <c r="J371" i="13"/>
  <c r="H371" i="13"/>
  <c r="I371" i="13" s="1"/>
  <c r="D371" i="13"/>
  <c r="C371" i="13"/>
  <c r="K370" i="13"/>
  <c r="J370" i="13"/>
  <c r="H370" i="13"/>
  <c r="I370" i="13" s="1"/>
  <c r="D370" i="13"/>
  <c r="C370" i="13"/>
  <c r="K369" i="13"/>
  <c r="J369" i="13"/>
  <c r="H369" i="13"/>
  <c r="I369" i="13" s="1"/>
  <c r="D369" i="13"/>
  <c r="C369" i="13"/>
  <c r="K368" i="13"/>
  <c r="J368" i="13"/>
  <c r="H368" i="13"/>
  <c r="I368" i="13" s="1"/>
  <c r="D368" i="13"/>
  <c r="C368" i="13"/>
  <c r="K367" i="13"/>
  <c r="J367" i="13"/>
  <c r="H367" i="13"/>
  <c r="I367" i="13" s="1"/>
  <c r="D367" i="13"/>
  <c r="C367" i="13"/>
  <c r="K366" i="13"/>
  <c r="H366" i="13"/>
  <c r="D366" i="13"/>
  <c r="C366" i="13"/>
  <c r="J365" i="13"/>
  <c r="H365" i="13"/>
  <c r="I365" i="13" s="1"/>
  <c r="D365" i="13"/>
  <c r="C365" i="13"/>
  <c r="I364" i="13"/>
  <c r="H364" i="13"/>
  <c r="A364" i="13"/>
  <c r="D364" i="13" s="1"/>
  <c r="J363" i="13"/>
  <c r="H363" i="13"/>
  <c r="I363" i="13" s="1"/>
  <c r="D363" i="13"/>
  <c r="C363" i="13"/>
  <c r="J362" i="13"/>
  <c r="H362" i="13"/>
  <c r="D362" i="13"/>
  <c r="C362" i="13"/>
  <c r="J361" i="13"/>
  <c r="H361" i="13"/>
  <c r="I361" i="13" s="1"/>
  <c r="D361" i="13"/>
  <c r="C361" i="13"/>
  <c r="J360" i="13"/>
  <c r="H360" i="13"/>
  <c r="D360" i="13"/>
  <c r="C360" i="13"/>
  <c r="J359" i="13"/>
  <c r="H359" i="13"/>
  <c r="I359" i="13" s="1"/>
  <c r="D359" i="13"/>
  <c r="C359" i="13"/>
  <c r="J358" i="13"/>
  <c r="H358" i="13"/>
  <c r="D358" i="13"/>
  <c r="C358" i="13"/>
  <c r="I357" i="13"/>
  <c r="H357" i="13"/>
  <c r="A357" i="13"/>
  <c r="D357" i="13" s="1"/>
  <c r="J356" i="13"/>
  <c r="H356" i="13"/>
  <c r="I356" i="13" s="1"/>
  <c r="D356" i="13"/>
  <c r="C356" i="13"/>
  <c r="K355" i="13"/>
  <c r="H355" i="13"/>
  <c r="J355" i="13" s="1"/>
  <c r="D355" i="13"/>
  <c r="C355" i="13"/>
  <c r="K354" i="13"/>
  <c r="H354" i="13"/>
  <c r="I354" i="13" s="1"/>
  <c r="D354" i="13"/>
  <c r="C354" i="13"/>
  <c r="J353" i="13"/>
  <c r="H353" i="13"/>
  <c r="I353" i="13" s="1"/>
  <c r="D353" i="13"/>
  <c r="C353" i="13"/>
  <c r="I352" i="13"/>
  <c r="H352" i="13"/>
  <c r="A352" i="13"/>
  <c r="J351" i="13"/>
  <c r="H351" i="13"/>
  <c r="D351" i="13"/>
  <c r="C351" i="13"/>
  <c r="J350" i="13"/>
  <c r="H350" i="13"/>
  <c r="I350" i="13" s="1"/>
  <c r="D350" i="13"/>
  <c r="C350" i="13"/>
  <c r="J349" i="13"/>
  <c r="H349" i="13"/>
  <c r="D349" i="13"/>
  <c r="C349" i="13"/>
  <c r="J348" i="13"/>
  <c r="H348" i="13"/>
  <c r="I348" i="13" s="1"/>
  <c r="D348" i="13"/>
  <c r="C348" i="13"/>
  <c r="J347" i="13"/>
  <c r="H347" i="13"/>
  <c r="D347" i="13"/>
  <c r="C347" i="13"/>
  <c r="I346" i="13"/>
  <c r="H346" i="13"/>
  <c r="A346" i="13"/>
  <c r="D346" i="13" s="1"/>
  <c r="J345" i="13"/>
  <c r="H345" i="13"/>
  <c r="I345" i="13" s="1"/>
  <c r="D345" i="13"/>
  <c r="C345" i="13"/>
  <c r="K344" i="13"/>
  <c r="J344" i="13"/>
  <c r="H344" i="13"/>
  <c r="I344" i="13" s="1"/>
  <c r="D344" i="13"/>
  <c r="C344" i="13"/>
  <c r="K343" i="13"/>
  <c r="J343" i="13"/>
  <c r="H343" i="13"/>
  <c r="I343" i="13" s="1"/>
  <c r="D343" i="13"/>
  <c r="C343" i="13"/>
  <c r="K342" i="13"/>
  <c r="J342" i="13"/>
  <c r="H342" i="13"/>
  <c r="I342" i="13" s="1"/>
  <c r="D342" i="13"/>
  <c r="C342" i="13"/>
  <c r="K341" i="13"/>
  <c r="J341" i="13"/>
  <c r="H341" i="13"/>
  <c r="I341" i="13" s="1"/>
  <c r="D341" i="13"/>
  <c r="C341" i="13"/>
  <c r="K340" i="13"/>
  <c r="J340" i="13"/>
  <c r="H340" i="13"/>
  <c r="I340" i="13" s="1"/>
  <c r="D340" i="13"/>
  <c r="C340" i="13"/>
  <c r="J339" i="13"/>
  <c r="H339" i="13"/>
  <c r="I339" i="13" s="1"/>
  <c r="D339" i="13"/>
  <c r="C339" i="13"/>
  <c r="K338" i="13"/>
  <c r="J338" i="13"/>
  <c r="H338" i="13"/>
  <c r="I338" i="13" s="1"/>
  <c r="D338" i="13"/>
  <c r="C338" i="13"/>
  <c r="K337" i="13"/>
  <c r="J337" i="13"/>
  <c r="H337" i="13"/>
  <c r="I337" i="13" s="1"/>
  <c r="D337" i="13"/>
  <c r="C337" i="13"/>
  <c r="K336" i="13"/>
  <c r="J336" i="13"/>
  <c r="H336" i="13"/>
  <c r="I336" i="13" s="1"/>
  <c r="D336" i="13"/>
  <c r="C336" i="13"/>
  <c r="K335" i="13"/>
  <c r="J335" i="13"/>
  <c r="H335" i="13"/>
  <c r="I335" i="13" s="1"/>
  <c r="D335" i="13"/>
  <c r="C335" i="13"/>
  <c r="K334" i="13"/>
  <c r="J334" i="13"/>
  <c r="H334" i="13"/>
  <c r="I334" i="13" s="1"/>
  <c r="D334" i="13"/>
  <c r="C334" i="13"/>
  <c r="K333" i="13"/>
  <c r="H333" i="13"/>
  <c r="I333" i="13" s="1"/>
  <c r="D333" i="13"/>
  <c r="C333" i="13"/>
  <c r="J332" i="13"/>
  <c r="H332" i="13"/>
  <c r="I332" i="13" s="1"/>
  <c r="D332" i="13"/>
  <c r="C332" i="13"/>
  <c r="I331" i="13"/>
  <c r="H331" i="13"/>
  <c r="A331" i="13"/>
  <c r="J330" i="13"/>
  <c r="H330" i="13"/>
  <c r="D330" i="13"/>
  <c r="C330" i="13"/>
  <c r="J329" i="13"/>
  <c r="H329" i="13"/>
  <c r="I329" i="13" s="1"/>
  <c r="D329" i="13"/>
  <c r="C329" i="13"/>
  <c r="J328" i="13"/>
  <c r="H328" i="13"/>
  <c r="D328" i="13"/>
  <c r="C328" i="13"/>
  <c r="J327" i="13"/>
  <c r="H327" i="13"/>
  <c r="I327" i="13" s="1"/>
  <c r="D327" i="13"/>
  <c r="C327" i="13"/>
  <c r="J326" i="13"/>
  <c r="H326" i="13"/>
  <c r="D326" i="13"/>
  <c r="C326" i="13"/>
  <c r="J325" i="13"/>
  <c r="H325" i="13"/>
  <c r="I325" i="13" s="1"/>
  <c r="D325" i="13"/>
  <c r="C325" i="13"/>
  <c r="I324" i="13"/>
  <c r="H324" i="13"/>
  <c r="A324" i="13"/>
  <c r="D324" i="13" s="1"/>
  <c r="J323" i="13"/>
  <c r="H323" i="13"/>
  <c r="I323" i="13" s="1"/>
  <c r="D323" i="13"/>
  <c r="C323" i="13"/>
  <c r="K322" i="13"/>
  <c r="H322" i="13"/>
  <c r="D322" i="13"/>
  <c r="C322" i="13"/>
  <c r="K321" i="13"/>
  <c r="H321" i="13"/>
  <c r="D321" i="13"/>
  <c r="C321" i="13"/>
  <c r="J320" i="13"/>
  <c r="H320" i="13"/>
  <c r="I320" i="13" s="1"/>
  <c r="D320" i="13"/>
  <c r="C320" i="13"/>
  <c r="I319" i="13"/>
  <c r="H319" i="13"/>
  <c r="A319" i="13"/>
  <c r="D319" i="13" s="1"/>
  <c r="J318" i="13"/>
  <c r="K318" i="13" s="1"/>
  <c r="H318" i="13"/>
  <c r="I318" i="13" s="1"/>
  <c r="D318" i="13"/>
  <c r="C318" i="13"/>
  <c r="J317" i="13"/>
  <c r="H317" i="13"/>
  <c r="D317" i="13"/>
  <c r="C317" i="13"/>
  <c r="J316" i="13"/>
  <c r="H316" i="13"/>
  <c r="I316" i="13" s="1"/>
  <c r="D316" i="13"/>
  <c r="C316" i="13"/>
  <c r="J315" i="13"/>
  <c r="H315" i="13"/>
  <c r="D315" i="13"/>
  <c r="C315" i="13"/>
  <c r="J314" i="13"/>
  <c r="H314" i="13"/>
  <c r="I314" i="13" s="1"/>
  <c r="D314" i="13"/>
  <c r="C314" i="13"/>
  <c r="I313" i="13"/>
  <c r="H313" i="13"/>
  <c r="A313" i="13"/>
  <c r="D313" i="13" s="1"/>
  <c r="J312" i="13"/>
  <c r="H312" i="13"/>
  <c r="I312" i="13" s="1"/>
  <c r="D312" i="13"/>
  <c r="C312" i="13"/>
  <c r="K311" i="13"/>
  <c r="J311" i="13"/>
  <c r="H311" i="13"/>
  <c r="I311" i="13" s="1"/>
  <c r="D311" i="13"/>
  <c r="C311" i="13"/>
  <c r="K310" i="13"/>
  <c r="J310" i="13"/>
  <c r="H310" i="13"/>
  <c r="I310" i="13" s="1"/>
  <c r="D310" i="13"/>
  <c r="C310" i="13"/>
  <c r="K309" i="13"/>
  <c r="J309" i="13"/>
  <c r="H309" i="13"/>
  <c r="I309" i="13" s="1"/>
  <c r="D309" i="13"/>
  <c r="C309" i="13"/>
  <c r="K308" i="13"/>
  <c r="J308" i="13"/>
  <c r="H308" i="13"/>
  <c r="I308" i="13" s="1"/>
  <c r="D308" i="13"/>
  <c r="C308" i="13"/>
  <c r="K307" i="13"/>
  <c r="J307" i="13"/>
  <c r="H307" i="13"/>
  <c r="I307" i="13" s="1"/>
  <c r="D307" i="13"/>
  <c r="C307" i="13"/>
  <c r="K306" i="13"/>
  <c r="J306" i="13"/>
  <c r="H306" i="13"/>
  <c r="I306" i="13" s="1"/>
  <c r="D306" i="13"/>
  <c r="C306" i="13"/>
  <c r="J305" i="13"/>
  <c r="H305" i="13"/>
  <c r="I305" i="13" s="1"/>
  <c r="D305" i="13"/>
  <c r="C305" i="13"/>
  <c r="K304" i="13"/>
  <c r="J304" i="13"/>
  <c r="H304" i="13"/>
  <c r="I304" i="13" s="1"/>
  <c r="D304" i="13"/>
  <c r="C304" i="13"/>
  <c r="K303" i="13"/>
  <c r="J303" i="13"/>
  <c r="H303" i="13"/>
  <c r="I303" i="13" s="1"/>
  <c r="D303" i="13"/>
  <c r="C303" i="13"/>
  <c r="K302" i="13"/>
  <c r="J302" i="13"/>
  <c r="H302" i="13"/>
  <c r="I302" i="13" s="1"/>
  <c r="D302" i="13"/>
  <c r="C302" i="13"/>
  <c r="K301" i="13"/>
  <c r="J301" i="13"/>
  <c r="H301" i="13"/>
  <c r="I301" i="13" s="1"/>
  <c r="D301" i="13"/>
  <c r="C301" i="13"/>
  <c r="K300" i="13"/>
  <c r="J300" i="13"/>
  <c r="H300" i="13"/>
  <c r="I300" i="13" s="1"/>
  <c r="D300" i="13"/>
  <c r="C300" i="13"/>
  <c r="K299" i="13"/>
  <c r="J299" i="13"/>
  <c r="H299" i="13"/>
  <c r="I299" i="13" s="1"/>
  <c r="D299" i="13"/>
  <c r="C299" i="13"/>
  <c r="K298" i="13"/>
  <c r="H298" i="13"/>
  <c r="D298" i="13"/>
  <c r="C298" i="13"/>
  <c r="J297" i="13"/>
  <c r="H297" i="13"/>
  <c r="I297" i="13" s="1"/>
  <c r="D297" i="13"/>
  <c r="C297" i="13"/>
  <c r="I296" i="13"/>
  <c r="H296" i="13"/>
  <c r="A296" i="13"/>
  <c r="D296" i="13" s="1"/>
  <c r="J295" i="13"/>
  <c r="H295" i="13"/>
  <c r="I295" i="13" s="1"/>
  <c r="D295" i="13"/>
  <c r="C295" i="13"/>
  <c r="J294" i="13"/>
  <c r="H294" i="13"/>
  <c r="D294" i="13"/>
  <c r="C294" i="13"/>
  <c r="J293" i="13"/>
  <c r="H293" i="13"/>
  <c r="I293" i="13" s="1"/>
  <c r="D293" i="13"/>
  <c r="C293" i="13"/>
  <c r="J292" i="13"/>
  <c r="H292" i="13"/>
  <c r="D292" i="13"/>
  <c r="C292" i="13"/>
  <c r="J291" i="13"/>
  <c r="H291" i="13"/>
  <c r="I291" i="13" s="1"/>
  <c r="D291" i="13"/>
  <c r="C291" i="13"/>
  <c r="J290" i="13"/>
  <c r="H290" i="13"/>
  <c r="D290" i="13"/>
  <c r="C290" i="13"/>
  <c r="I289" i="13"/>
  <c r="H289" i="13"/>
  <c r="A289" i="13"/>
  <c r="C289" i="13" s="1"/>
  <c r="J288" i="13"/>
  <c r="H288" i="13"/>
  <c r="I288" i="13" s="1"/>
  <c r="D288" i="13"/>
  <c r="C288" i="13"/>
  <c r="K287" i="13"/>
  <c r="H287" i="13"/>
  <c r="J287" i="13" s="1"/>
  <c r="D287" i="13"/>
  <c r="C287" i="13"/>
  <c r="K286" i="13"/>
  <c r="H286" i="13"/>
  <c r="D286" i="13"/>
  <c r="C286" i="13"/>
  <c r="J285" i="13"/>
  <c r="H285" i="13"/>
  <c r="I285" i="13" s="1"/>
  <c r="D285" i="13"/>
  <c r="C285" i="13"/>
  <c r="I284" i="13"/>
  <c r="H284" i="13"/>
  <c r="A284" i="13"/>
  <c r="J283" i="13"/>
  <c r="H283" i="13"/>
  <c r="D283" i="13"/>
  <c r="C283" i="13"/>
  <c r="J282" i="13"/>
  <c r="H282" i="13"/>
  <c r="I282" i="13" s="1"/>
  <c r="D282" i="13"/>
  <c r="C282" i="13"/>
  <c r="J281" i="13"/>
  <c r="H281" i="13"/>
  <c r="D281" i="13"/>
  <c r="C281" i="13"/>
  <c r="J280" i="13"/>
  <c r="H280" i="13"/>
  <c r="I280" i="13" s="1"/>
  <c r="D280" i="13"/>
  <c r="C280" i="13"/>
  <c r="J279" i="13"/>
  <c r="H279" i="13"/>
  <c r="D279" i="13"/>
  <c r="C279" i="13"/>
  <c r="I278" i="13"/>
  <c r="H278" i="13"/>
  <c r="A278" i="13"/>
  <c r="C278" i="13" s="1"/>
  <c r="J277" i="13"/>
  <c r="H277" i="13"/>
  <c r="I277" i="13" s="1"/>
  <c r="D277" i="13"/>
  <c r="C277" i="13"/>
  <c r="K276" i="13"/>
  <c r="J276" i="13"/>
  <c r="H276" i="13"/>
  <c r="I276" i="13" s="1"/>
  <c r="D276" i="13"/>
  <c r="C276" i="13"/>
  <c r="K275" i="13"/>
  <c r="J275" i="13"/>
  <c r="H275" i="13"/>
  <c r="I275" i="13" s="1"/>
  <c r="D275" i="13"/>
  <c r="C275" i="13"/>
  <c r="K274" i="13"/>
  <c r="J274" i="13"/>
  <c r="H274" i="13"/>
  <c r="I274" i="13" s="1"/>
  <c r="D274" i="13"/>
  <c r="C274" i="13"/>
  <c r="K273" i="13"/>
  <c r="J273" i="13"/>
  <c r="H273" i="13"/>
  <c r="I273" i="13" s="1"/>
  <c r="D273" i="13"/>
  <c r="C273" i="13"/>
  <c r="J272" i="13"/>
  <c r="H272" i="13"/>
  <c r="I272" i="13" s="1"/>
  <c r="D272" i="13"/>
  <c r="C272" i="13"/>
  <c r="K271" i="13"/>
  <c r="J271" i="13"/>
  <c r="H271" i="13"/>
  <c r="I271" i="13" s="1"/>
  <c r="D271" i="13"/>
  <c r="C271" i="13"/>
  <c r="K270" i="13"/>
  <c r="J270" i="13"/>
  <c r="H270" i="13"/>
  <c r="I270" i="13" s="1"/>
  <c r="D270" i="13"/>
  <c r="C270" i="13"/>
  <c r="K269" i="13"/>
  <c r="J269" i="13"/>
  <c r="H269" i="13"/>
  <c r="I269" i="13" s="1"/>
  <c r="D269" i="13"/>
  <c r="C269" i="13"/>
  <c r="K268" i="13"/>
  <c r="J268" i="13"/>
  <c r="H268" i="13"/>
  <c r="I268" i="13" s="1"/>
  <c r="D268" i="13"/>
  <c r="C268" i="13"/>
  <c r="J267" i="13"/>
  <c r="H267" i="13"/>
  <c r="I267" i="13" s="1"/>
  <c r="D267" i="13"/>
  <c r="C267" i="13"/>
  <c r="K266" i="13"/>
  <c r="J266" i="13"/>
  <c r="H266" i="13"/>
  <c r="I266" i="13" s="1"/>
  <c r="D266" i="13"/>
  <c r="C266" i="13"/>
  <c r="K265" i="13"/>
  <c r="J265" i="13"/>
  <c r="H265" i="13"/>
  <c r="I265" i="13" s="1"/>
  <c r="D265" i="13"/>
  <c r="C265" i="13"/>
  <c r="K264" i="13"/>
  <c r="J264" i="13"/>
  <c r="H264" i="13"/>
  <c r="I264" i="13" s="1"/>
  <c r="D264" i="13"/>
  <c r="C264" i="13"/>
  <c r="K263" i="13"/>
  <c r="J263" i="13"/>
  <c r="H263" i="13"/>
  <c r="I263" i="13" s="1"/>
  <c r="D263" i="13"/>
  <c r="C263" i="13"/>
  <c r="K262" i="13"/>
  <c r="H262" i="13"/>
  <c r="D262" i="13"/>
  <c r="C262" i="13"/>
  <c r="J261" i="13"/>
  <c r="H261" i="13"/>
  <c r="I261" i="13" s="1"/>
  <c r="D261" i="13"/>
  <c r="C261" i="13"/>
  <c r="I260" i="13"/>
  <c r="H260" i="13"/>
  <c r="A260" i="13"/>
  <c r="D260" i="13" s="1"/>
  <c r="J259" i="13"/>
  <c r="H259" i="13"/>
  <c r="I259" i="13" s="1"/>
  <c r="D259" i="13"/>
  <c r="C259" i="13"/>
  <c r="J258" i="13"/>
  <c r="H258" i="13"/>
  <c r="D258" i="13"/>
  <c r="C258" i="13"/>
  <c r="J257" i="13"/>
  <c r="H257" i="13"/>
  <c r="I257" i="13" s="1"/>
  <c r="D257" i="13"/>
  <c r="C257" i="13"/>
  <c r="J256" i="13"/>
  <c r="H256" i="13"/>
  <c r="D256" i="13"/>
  <c r="C256" i="13"/>
  <c r="J255" i="13"/>
  <c r="H255" i="13"/>
  <c r="I255" i="13" s="1"/>
  <c r="D255" i="13"/>
  <c r="C255" i="13"/>
  <c r="J254" i="13"/>
  <c r="H254" i="13"/>
  <c r="D254" i="13"/>
  <c r="C254" i="13"/>
  <c r="I253" i="13"/>
  <c r="H253" i="13"/>
  <c r="A253" i="13"/>
  <c r="D253" i="13" s="1"/>
  <c r="J252" i="13"/>
  <c r="H252" i="13"/>
  <c r="I252" i="13" s="1"/>
  <c r="D252" i="13"/>
  <c r="C252" i="13"/>
  <c r="K251" i="13"/>
  <c r="H251" i="13"/>
  <c r="J251" i="13" s="1"/>
  <c r="D251" i="13"/>
  <c r="C251" i="13"/>
  <c r="K250" i="13"/>
  <c r="H250" i="13"/>
  <c r="I250" i="13" s="1"/>
  <c r="D250" i="13"/>
  <c r="C250" i="13"/>
  <c r="J249" i="13"/>
  <c r="H249" i="13"/>
  <c r="I249" i="13" s="1"/>
  <c r="D249" i="13"/>
  <c r="C249" i="13"/>
  <c r="I248" i="13"/>
  <c r="H248" i="13"/>
  <c r="A248" i="13"/>
  <c r="J247" i="13"/>
  <c r="H247" i="13"/>
  <c r="D247" i="13"/>
  <c r="C247" i="13"/>
  <c r="J246" i="13"/>
  <c r="H246" i="13"/>
  <c r="I246" i="13" s="1"/>
  <c r="D246" i="13"/>
  <c r="C246" i="13"/>
  <c r="J245" i="13"/>
  <c r="H245" i="13"/>
  <c r="D245" i="13"/>
  <c r="C245" i="13"/>
  <c r="J244" i="13"/>
  <c r="H244" i="13"/>
  <c r="I244" i="13" s="1"/>
  <c r="D244" i="13"/>
  <c r="C244" i="13"/>
  <c r="J243" i="13"/>
  <c r="H243" i="13"/>
  <c r="D243" i="13"/>
  <c r="C243" i="13"/>
  <c r="I242" i="13"/>
  <c r="H242" i="13"/>
  <c r="A242" i="13"/>
  <c r="D242" i="13" s="1"/>
  <c r="J241" i="13"/>
  <c r="H241" i="13"/>
  <c r="I241" i="13" s="1"/>
  <c r="D241" i="13"/>
  <c r="C241" i="13"/>
  <c r="K240" i="13"/>
  <c r="J240" i="13"/>
  <c r="H240" i="13"/>
  <c r="I240" i="13" s="1"/>
  <c r="D240" i="13"/>
  <c r="C240" i="13"/>
  <c r="K239" i="13"/>
  <c r="J239" i="13"/>
  <c r="H239" i="13"/>
  <c r="I239" i="13" s="1"/>
  <c r="D239" i="13"/>
  <c r="C239" i="13"/>
  <c r="K238" i="13"/>
  <c r="J238" i="13"/>
  <c r="H238" i="13"/>
  <c r="I238" i="13" s="1"/>
  <c r="D238" i="13"/>
  <c r="C238" i="13"/>
  <c r="K237" i="13"/>
  <c r="J237" i="13"/>
  <c r="H237" i="13"/>
  <c r="I237" i="13" s="1"/>
  <c r="D237" i="13"/>
  <c r="C237" i="13"/>
  <c r="K236" i="13"/>
  <c r="J236" i="13"/>
  <c r="H236" i="13"/>
  <c r="I236" i="13" s="1"/>
  <c r="D236" i="13"/>
  <c r="C236" i="13"/>
  <c r="J235" i="13"/>
  <c r="H235" i="13"/>
  <c r="I235" i="13" s="1"/>
  <c r="D235" i="13"/>
  <c r="C235" i="13"/>
  <c r="K234" i="13"/>
  <c r="J234" i="13"/>
  <c r="H234" i="13"/>
  <c r="I234" i="13" s="1"/>
  <c r="D234" i="13"/>
  <c r="C234" i="13"/>
  <c r="K233" i="13"/>
  <c r="J233" i="13"/>
  <c r="H233" i="13"/>
  <c r="I233" i="13" s="1"/>
  <c r="D233" i="13"/>
  <c r="C233" i="13"/>
  <c r="K232" i="13"/>
  <c r="J232" i="13"/>
  <c r="H232" i="13"/>
  <c r="I232" i="13" s="1"/>
  <c r="D232" i="13"/>
  <c r="C232" i="13"/>
  <c r="K231" i="13"/>
  <c r="J231" i="13"/>
  <c r="H231" i="13"/>
  <c r="I231" i="13" s="1"/>
  <c r="D231" i="13"/>
  <c r="C231" i="13"/>
  <c r="K230" i="13"/>
  <c r="J230" i="13"/>
  <c r="H230" i="13"/>
  <c r="I230" i="13" s="1"/>
  <c r="D230" i="13"/>
  <c r="C230" i="13"/>
  <c r="J229" i="13"/>
  <c r="H229" i="13"/>
  <c r="I229" i="13" s="1"/>
  <c r="D229" i="13"/>
  <c r="C229" i="13"/>
  <c r="K228" i="13"/>
  <c r="J228" i="13"/>
  <c r="H228" i="13"/>
  <c r="I228" i="13" s="1"/>
  <c r="D228" i="13"/>
  <c r="C228" i="13"/>
  <c r="K227" i="13"/>
  <c r="J227" i="13"/>
  <c r="H227" i="13"/>
  <c r="I227" i="13" s="1"/>
  <c r="D227" i="13"/>
  <c r="C227" i="13"/>
  <c r="K226" i="13"/>
  <c r="J226" i="13"/>
  <c r="H226" i="13"/>
  <c r="I226" i="13" s="1"/>
  <c r="D226" i="13"/>
  <c r="C226" i="13"/>
  <c r="K225" i="13"/>
  <c r="J225" i="13"/>
  <c r="H225" i="13"/>
  <c r="I225" i="13" s="1"/>
  <c r="D225" i="13"/>
  <c r="C225" i="13"/>
  <c r="K224" i="13"/>
  <c r="J224" i="13"/>
  <c r="H224" i="13"/>
  <c r="I224" i="13" s="1"/>
  <c r="D224" i="13"/>
  <c r="C224" i="13"/>
  <c r="K223" i="13"/>
  <c r="H223" i="13"/>
  <c r="I223" i="13" s="1"/>
  <c r="D223" i="13"/>
  <c r="C223" i="13"/>
  <c r="J222" i="13"/>
  <c r="H222" i="13"/>
  <c r="I222" i="13" s="1"/>
  <c r="D222" i="13"/>
  <c r="C222" i="13"/>
  <c r="I221" i="13"/>
  <c r="H221" i="13"/>
  <c r="A221" i="13"/>
  <c r="J220" i="13"/>
  <c r="H220" i="13"/>
  <c r="D220" i="13"/>
  <c r="C220" i="13"/>
  <c r="J219" i="13"/>
  <c r="H219" i="13"/>
  <c r="I219" i="13" s="1"/>
  <c r="D219" i="13"/>
  <c r="C219" i="13"/>
  <c r="J218" i="13"/>
  <c r="H218" i="13"/>
  <c r="D218" i="13"/>
  <c r="C218" i="13"/>
  <c r="J217" i="13"/>
  <c r="H217" i="13"/>
  <c r="I217" i="13" s="1"/>
  <c r="D217" i="13"/>
  <c r="C217" i="13"/>
  <c r="J216" i="13"/>
  <c r="H216" i="13"/>
  <c r="D216" i="13"/>
  <c r="C216" i="13"/>
  <c r="J215" i="13"/>
  <c r="H215" i="13"/>
  <c r="I215" i="13" s="1"/>
  <c r="D215" i="13"/>
  <c r="C215" i="13"/>
  <c r="I214" i="13"/>
  <c r="H214" i="13"/>
  <c r="A214" i="13"/>
  <c r="D214" i="13" s="1"/>
  <c r="J213" i="13"/>
  <c r="H213" i="13"/>
  <c r="I213" i="13" s="1"/>
  <c r="D213" i="13"/>
  <c r="C213" i="13"/>
  <c r="K212" i="13"/>
  <c r="H212" i="13"/>
  <c r="I212" i="13" s="1"/>
  <c r="D212" i="13"/>
  <c r="C212" i="13"/>
  <c r="K211" i="13"/>
  <c r="H211" i="13"/>
  <c r="D211" i="13"/>
  <c r="C211" i="13"/>
  <c r="J210" i="13"/>
  <c r="H210" i="13"/>
  <c r="I210" i="13" s="1"/>
  <c r="D210" i="13"/>
  <c r="C210" i="13"/>
  <c r="I209" i="13"/>
  <c r="H209" i="13"/>
  <c r="A209" i="13"/>
  <c r="C209" i="13" s="1"/>
  <c r="J208" i="13"/>
  <c r="H208" i="13"/>
  <c r="I208" i="13" s="1"/>
  <c r="D208" i="13"/>
  <c r="C208" i="13"/>
  <c r="J207" i="13"/>
  <c r="H207" i="13"/>
  <c r="D207" i="13"/>
  <c r="C207" i="13"/>
  <c r="J206" i="13"/>
  <c r="H206" i="13"/>
  <c r="I206" i="13" s="1"/>
  <c r="D206" i="13"/>
  <c r="C206" i="13"/>
  <c r="J205" i="13"/>
  <c r="H205" i="13"/>
  <c r="D205" i="13"/>
  <c r="C205" i="13"/>
  <c r="J204" i="13"/>
  <c r="H204" i="13"/>
  <c r="I204" i="13" s="1"/>
  <c r="D204" i="13"/>
  <c r="C204" i="13"/>
  <c r="I203" i="13"/>
  <c r="H203" i="13"/>
  <c r="A203" i="13"/>
  <c r="D203" i="13" s="1"/>
  <c r="J202" i="13"/>
  <c r="H202" i="13"/>
  <c r="I202" i="13" s="1"/>
  <c r="D202" i="13"/>
  <c r="C202" i="13"/>
  <c r="K201" i="13"/>
  <c r="J201" i="13"/>
  <c r="H201" i="13"/>
  <c r="I201" i="13" s="1"/>
  <c r="D201" i="13"/>
  <c r="C201" i="13"/>
  <c r="K200" i="13"/>
  <c r="J200" i="13"/>
  <c r="H200" i="13"/>
  <c r="I200" i="13" s="1"/>
  <c r="D200" i="13"/>
  <c r="C200" i="13"/>
  <c r="K199" i="13"/>
  <c r="J199" i="13"/>
  <c r="H199" i="13"/>
  <c r="I199" i="13" s="1"/>
  <c r="D199" i="13"/>
  <c r="C199" i="13"/>
  <c r="K198" i="13"/>
  <c r="J198" i="13"/>
  <c r="H198" i="13"/>
  <c r="I198" i="13" s="1"/>
  <c r="D198" i="13"/>
  <c r="C198" i="13"/>
  <c r="K197" i="13"/>
  <c r="J197" i="13"/>
  <c r="H197" i="13"/>
  <c r="I197" i="13" s="1"/>
  <c r="D197" i="13"/>
  <c r="C197" i="13"/>
  <c r="K196" i="13"/>
  <c r="J196" i="13"/>
  <c r="H196" i="13"/>
  <c r="I196" i="13" s="1"/>
  <c r="D196" i="13"/>
  <c r="C196" i="13"/>
  <c r="J195" i="13"/>
  <c r="H195" i="13"/>
  <c r="I195" i="13" s="1"/>
  <c r="D195" i="13"/>
  <c r="C195" i="13"/>
  <c r="K194" i="13"/>
  <c r="J194" i="13"/>
  <c r="H194" i="13"/>
  <c r="I194" i="13" s="1"/>
  <c r="D194" i="13"/>
  <c r="C194" i="13"/>
  <c r="K193" i="13"/>
  <c r="J193" i="13"/>
  <c r="H193" i="13"/>
  <c r="I193" i="13" s="1"/>
  <c r="D193" i="13"/>
  <c r="C193" i="13"/>
  <c r="K192" i="13"/>
  <c r="J192" i="13"/>
  <c r="H192" i="13"/>
  <c r="I192" i="13" s="1"/>
  <c r="D192" i="13"/>
  <c r="C192" i="13"/>
  <c r="K191" i="13"/>
  <c r="J191" i="13"/>
  <c r="H191" i="13"/>
  <c r="I191" i="13" s="1"/>
  <c r="D191" i="13"/>
  <c r="C191" i="13"/>
  <c r="K190" i="13"/>
  <c r="J190" i="13"/>
  <c r="H190" i="13"/>
  <c r="I190" i="13" s="1"/>
  <c r="D190" i="13"/>
  <c r="C190" i="13"/>
  <c r="K189" i="13"/>
  <c r="J189" i="13"/>
  <c r="H189" i="13"/>
  <c r="I189" i="13" s="1"/>
  <c r="D189" i="13"/>
  <c r="C189" i="13"/>
  <c r="J188" i="13"/>
  <c r="H188" i="13"/>
  <c r="I188" i="13" s="1"/>
  <c r="D188" i="13"/>
  <c r="C188" i="13"/>
  <c r="K187" i="13"/>
  <c r="J187" i="13"/>
  <c r="H187" i="13"/>
  <c r="I187" i="13" s="1"/>
  <c r="D187" i="13"/>
  <c r="C187" i="13"/>
  <c r="K186" i="13"/>
  <c r="J186" i="13"/>
  <c r="H186" i="13"/>
  <c r="I186" i="13" s="1"/>
  <c r="D186" i="13"/>
  <c r="C186" i="13"/>
  <c r="K185" i="13"/>
  <c r="J185" i="13"/>
  <c r="H185" i="13"/>
  <c r="I185" i="13" s="1"/>
  <c r="D185" i="13"/>
  <c r="C185" i="13"/>
  <c r="K184" i="13"/>
  <c r="J184" i="13"/>
  <c r="H184" i="13"/>
  <c r="I184" i="13" s="1"/>
  <c r="D184" i="13"/>
  <c r="C184" i="13"/>
  <c r="K183" i="13"/>
  <c r="J183" i="13"/>
  <c r="H183" i="13"/>
  <c r="I183" i="13" s="1"/>
  <c r="D183" i="13"/>
  <c r="C183" i="13"/>
  <c r="K182" i="13"/>
  <c r="J182" i="13"/>
  <c r="H182" i="13"/>
  <c r="I182" i="13" s="1"/>
  <c r="D182" i="13"/>
  <c r="C182" i="13"/>
  <c r="K181" i="13"/>
  <c r="H181" i="13"/>
  <c r="I181" i="13" s="1"/>
  <c r="D181" i="13"/>
  <c r="C181" i="13"/>
  <c r="J180" i="13"/>
  <c r="H180" i="13"/>
  <c r="I180" i="13" s="1"/>
  <c r="D180" i="13"/>
  <c r="C180" i="13"/>
  <c r="I179" i="13"/>
  <c r="H179" i="13"/>
  <c r="A179" i="13"/>
  <c r="J178" i="13"/>
  <c r="H178" i="13"/>
  <c r="D178" i="13"/>
  <c r="C178" i="13"/>
  <c r="J177" i="13"/>
  <c r="H177" i="13"/>
  <c r="I177" i="13" s="1"/>
  <c r="D177" i="13"/>
  <c r="C177" i="13"/>
  <c r="J176" i="13"/>
  <c r="H176" i="13"/>
  <c r="D176" i="13"/>
  <c r="C176" i="13"/>
  <c r="J175" i="13"/>
  <c r="H175" i="13"/>
  <c r="I175" i="13" s="1"/>
  <c r="D175" i="13"/>
  <c r="C175" i="13"/>
  <c r="J174" i="13"/>
  <c r="H174" i="13"/>
  <c r="D174" i="13"/>
  <c r="C174" i="13"/>
  <c r="J173" i="13"/>
  <c r="H173" i="13"/>
  <c r="I173" i="13" s="1"/>
  <c r="D173" i="13"/>
  <c r="C173" i="13"/>
  <c r="I172" i="13"/>
  <c r="H172" i="13"/>
  <c r="A172" i="13"/>
  <c r="D172" i="13" s="1"/>
  <c r="J171" i="13"/>
  <c r="H171" i="13"/>
  <c r="I171" i="13" s="1"/>
  <c r="D171" i="13"/>
  <c r="C171" i="13"/>
  <c r="K170" i="13"/>
  <c r="H170" i="13"/>
  <c r="D170" i="13"/>
  <c r="C170" i="13"/>
  <c r="K169" i="13"/>
  <c r="H169" i="13"/>
  <c r="D169" i="13"/>
  <c r="C169" i="13"/>
  <c r="J168" i="13"/>
  <c r="H168" i="13"/>
  <c r="I168" i="13" s="1"/>
  <c r="D168" i="13"/>
  <c r="C168" i="13"/>
  <c r="I167" i="13"/>
  <c r="H167" i="13"/>
  <c r="A167" i="13"/>
  <c r="J166" i="13"/>
  <c r="H166" i="13"/>
  <c r="I166" i="13" s="1"/>
  <c r="D166" i="13"/>
  <c r="C166" i="13"/>
  <c r="J165" i="13"/>
  <c r="H165" i="13"/>
  <c r="D165" i="13"/>
  <c r="C165" i="13"/>
  <c r="J164" i="13"/>
  <c r="H164" i="13"/>
  <c r="I164" i="13" s="1"/>
  <c r="D164" i="13"/>
  <c r="C164" i="13"/>
  <c r="I163" i="13"/>
  <c r="H163" i="13"/>
  <c r="A163" i="13"/>
  <c r="D163" i="13" s="1"/>
  <c r="J162" i="13"/>
  <c r="H162" i="13"/>
  <c r="I162" i="13" s="1"/>
  <c r="D162" i="13"/>
  <c r="C162" i="13"/>
  <c r="K161" i="13"/>
  <c r="J161" i="13"/>
  <c r="H161" i="13"/>
  <c r="I161" i="13" s="1"/>
  <c r="D161" i="13"/>
  <c r="C161" i="13"/>
  <c r="K160" i="13"/>
  <c r="J160" i="13"/>
  <c r="H160" i="13"/>
  <c r="I160" i="13" s="1"/>
  <c r="D160" i="13"/>
  <c r="C160" i="13"/>
  <c r="K159" i="13"/>
  <c r="J159" i="13"/>
  <c r="H159" i="13"/>
  <c r="I159" i="13" s="1"/>
  <c r="D159" i="13"/>
  <c r="C159" i="13"/>
  <c r="K158" i="13"/>
  <c r="J158" i="13"/>
  <c r="H158" i="13"/>
  <c r="I158" i="13" s="1"/>
  <c r="D158" i="13"/>
  <c r="C158" i="13"/>
  <c r="K157" i="13"/>
  <c r="J157" i="13"/>
  <c r="H157" i="13"/>
  <c r="I157" i="13" s="1"/>
  <c r="D157" i="13"/>
  <c r="C157" i="13"/>
  <c r="J156" i="13"/>
  <c r="H156" i="13"/>
  <c r="I156" i="13" s="1"/>
  <c r="D156" i="13"/>
  <c r="C156" i="13"/>
  <c r="K155" i="13"/>
  <c r="J155" i="13"/>
  <c r="H155" i="13"/>
  <c r="I155" i="13" s="1"/>
  <c r="D155" i="13"/>
  <c r="C155" i="13"/>
  <c r="K154" i="13"/>
  <c r="J154" i="13"/>
  <c r="H154" i="13"/>
  <c r="I154" i="13" s="1"/>
  <c r="D154" i="13"/>
  <c r="C154" i="13"/>
  <c r="K153" i="13"/>
  <c r="J153" i="13"/>
  <c r="H153" i="13"/>
  <c r="I153" i="13" s="1"/>
  <c r="D153" i="13"/>
  <c r="C153" i="13"/>
  <c r="K152" i="13"/>
  <c r="J152" i="13"/>
  <c r="H152" i="13"/>
  <c r="I152" i="13" s="1"/>
  <c r="D152" i="13"/>
  <c r="C152" i="13"/>
  <c r="K151" i="13"/>
  <c r="J151" i="13"/>
  <c r="H151" i="13"/>
  <c r="I151" i="13" s="1"/>
  <c r="D151" i="13"/>
  <c r="C151" i="13"/>
  <c r="K150" i="13"/>
  <c r="H150" i="13"/>
  <c r="D150" i="13"/>
  <c r="C150" i="13"/>
  <c r="J149" i="13"/>
  <c r="H149" i="13"/>
  <c r="I149" i="13" s="1"/>
  <c r="D149" i="13"/>
  <c r="C149" i="13"/>
  <c r="I148" i="13"/>
  <c r="H148" i="13"/>
  <c r="A148" i="13"/>
  <c r="C148" i="13" s="1"/>
  <c r="J147" i="13"/>
  <c r="H147" i="13"/>
  <c r="I147" i="13" s="1"/>
  <c r="D147" i="13"/>
  <c r="C147" i="13"/>
  <c r="J146" i="13"/>
  <c r="H146" i="13"/>
  <c r="D146" i="13"/>
  <c r="C146" i="13"/>
  <c r="J145" i="13"/>
  <c r="H145" i="13"/>
  <c r="I145" i="13" s="1"/>
  <c r="D145" i="13"/>
  <c r="C145" i="13"/>
  <c r="J144" i="13"/>
  <c r="H144" i="13"/>
  <c r="D144" i="13"/>
  <c r="C144" i="13"/>
  <c r="J143" i="13"/>
  <c r="H143" i="13"/>
  <c r="I143" i="13" s="1"/>
  <c r="D143" i="13"/>
  <c r="C143" i="13"/>
  <c r="J142" i="13"/>
  <c r="H142" i="13"/>
  <c r="D142" i="13"/>
  <c r="C142" i="13"/>
  <c r="I141" i="13"/>
  <c r="H141" i="13"/>
  <c r="A141" i="13"/>
  <c r="C141" i="13" s="1"/>
  <c r="J140" i="13"/>
  <c r="H140" i="13"/>
  <c r="I140" i="13" s="1"/>
  <c r="D140" i="13"/>
  <c r="C140" i="13"/>
  <c r="K139" i="13"/>
  <c r="H139" i="13"/>
  <c r="J139" i="13" s="1"/>
  <c r="D139" i="13"/>
  <c r="C139" i="13"/>
  <c r="K138" i="13"/>
  <c r="H138" i="13"/>
  <c r="I138" i="13" s="1"/>
  <c r="D138" i="13"/>
  <c r="C138" i="13"/>
  <c r="J137" i="13"/>
  <c r="H137" i="13"/>
  <c r="I137" i="13" s="1"/>
  <c r="D137" i="13"/>
  <c r="C137" i="13"/>
  <c r="I136" i="13"/>
  <c r="H136" i="13"/>
  <c r="A136" i="13"/>
  <c r="J135" i="13"/>
  <c r="H135" i="13"/>
  <c r="D135" i="13"/>
  <c r="C135" i="13"/>
  <c r="J134" i="13"/>
  <c r="H134" i="13"/>
  <c r="I134" i="13" s="1"/>
  <c r="D134" i="13"/>
  <c r="C134" i="13"/>
  <c r="J133" i="13"/>
  <c r="H133" i="13"/>
  <c r="D133" i="13"/>
  <c r="C133" i="13"/>
  <c r="J132" i="13"/>
  <c r="H132" i="13"/>
  <c r="I132" i="13" s="1"/>
  <c r="D132" i="13"/>
  <c r="C132" i="13"/>
  <c r="J131" i="13"/>
  <c r="H131" i="13"/>
  <c r="D131" i="13"/>
  <c r="C131" i="13"/>
  <c r="I130" i="13"/>
  <c r="H130" i="13"/>
  <c r="A130" i="13"/>
  <c r="C130" i="13" s="1"/>
  <c r="J129" i="13"/>
  <c r="H129" i="13"/>
  <c r="I129" i="13" s="1"/>
  <c r="D129" i="13"/>
  <c r="C129" i="13"/>
  <c r="K128" i="13"/>
  <c r="J128" i="13"/>
  <c r="H128" i="13"/>
  <c r="I128" i="13" s="1"/>
  <c r="D128" i="13"/>
  <c r="C128" i="13"/>
  <c r="K127" i="13"/>
  <c r="J127" i="13"/>
  <c r="H127" i="13"/>
  <c r="I127" i="13" s="1"/>
  <c r="D127" i="13"/>
  <c r="C127" i="13"/>
  <c r="K126" i="13"/>
  <c r="J126" i="13"/>
  <c r="H126" i="13"/>
  <c r="I126" i="13" s="1"/>
  <c r="D126" i="13"/>
  <c r="C126" i="13"/>
  <c r="K125" i="13"/>
  <c r="J125" i="13"/>
  <c r="H125" i="13"/>
  <c r="I125" i="13" s="1"/>
  <c r="D125" i="13"/>
  <c r="C125" i="13"/>
  <c r="K124" i="13"/>
  <c r="J124" i="13"/>
  <c r="H124" i="13"/>
  <c r="I124" i="13" s="1"/>
  <c r="D124" i="13"/>
  <c r="C124" i="13"/>
  <c r="J123" i="13"/>
  <c r="H123" i="13"/>
  <c r="I123" i="13" s="1"/>
  <c r="D123" i="13"/>
  <c r="C123" i="13"/>
  <c r="K122" i="13"/>
  <c r="J122" i="13"/>
  <c r="H122" i="13"/>
  <c r="I122" i="13" s="1"/>
  <c r="D122" i="13"/>
  <c r="C122" i="13"/>
  <c r="K121" i="13"/>
  <c r="J121" i="13"/>
  <c r="H121" i="13"/>
  <c r="I121" i="13" s="1"/>
  <c r="D121" i="13"/>
  <c r="C121" i="13"/>
  <c r="K120" i="13"/>
  <c r="J120" i="13"/>
  <c r="H120" i="13"/>
  <c r="I120" i="13" s="1"/>
  <c r="D120" i="13"/>
  <c r="C120" i="13"/>
  <c r="K119" i="13"/>
  <c r="J119" i="13"/>
  <c r="H119" i="13"/>
  <c r="I119" i="13" s="1"/>
  <c r="D119" i="13"/>
  <c r="C119" i="13"/>
  <c r="K118" i="13"/>
  <c r="J118" i="13"/>
  <c r="H118" i="13"/>
  <c r="I118" i="13" s="1"/>
  <c r="D118" i="13"/>
  <c r="C118" i="13"/>
  <c r="J117" i="13"/>
  <c r="H117" i="13"/>
  <c r="I117" i="13" s="1"/>
  <c r="D117" i="13"/>
  <c r="C117" i="13"/>
  <c r="K116" i="13"/>
  <c r="J116" i="13"/>
  <c r="H116" i="13"/>
  <c r="I116" i="13" s="1"/>
  <c r="D116" i="13"/>
  <c r="C116" i="13"/>
  <c r="K115" i="13"/>
  <c r="J115" i="13"/>
  <c r="H115" i="13"/>
  <c r="I115" i="13" s="1"/>
  <c r="D115" i="13"/>
  <c r="C115" i="13"/>
  <c r="K114" i="13"/>
  <c r="J114" i="13"/>
  <c r="H114" i="13"/>
  <c r="I114" i="13" s="1"/>
  <c r="D114" i="13"/>
  <c r="C114" i="13"/>
  <c r="K113" i="13"/>
  <c r="J113" i="13"/>
  <c r="H113" i="13"/>
  <c r="I113" i="13" s="1"/>
  <c r="D113" i="13"/>
  <c r="C113" i="13"/>
  <c r="K112" i="13"/>
  <c r="J112" i="13"/>
  <c r="H112" i="13"/>
  <c r="I112" i="13" s="1"/>
  <c r="D112" i="13"/>
  <c r="C112" i="13"/>
  <c r="K111" i="13"/>
  <c r="H111" i="13"/>
  <c r="I111" i="13" s="1"/>
  <c r="D111" i="13"/>
  <c r="C111" i="13"/>
  <c r="J110" i="13"/>
  <c r="H110" i="13"/>
  <c r="I110" i="13" s="1"/>
  <c r="D110" i="13"/>
  <c r="C110" i="13"/>
  <c r="I109" i="13"/>
  <c r="H109" i="13"/>
  <c r="A109" i="13"/>
  <c r="J108" i="13"/>
  <c r="H108" i="13"/>
  <c r="D108" i="13"/>
  <c r="C108" i="13"/>
  <c r="J107" i="13"/>
  <c r="H107" i="13"/>
  <c r="I107" i="13" s="1"/>
  <c r="D107" i="13"/>
  <c r="C107" i="13"/>
  <c r="J106" i="13"/>
  <c r="H106" i="13"/>
  <c r="D106" i="13"/>
  <c r="C106" i="13"/>
  <c r="J105" i="13"/>
  <c r="H105" i="13"/>
  <c r="I105" i="13" s="1"/>
  <c r="D105" i="13"/>
  <c r="C105" i="13"/>
  <c r="J104" i="13"/>
  <c r="H104" i="13"/>
  <c r="D104" i="13"/>
  <c r="C104" i="13"/>
  <c r="J103" i="13"/>
  <c r="H103" i="13"/>
  <c r="I103" i="13" s="1"/>
  <c r="D103" i="13"/>
  <c r="C103" i="13"/>
  <c r="I102" i="13"/>
  <c r="H102" i="13"/>
  <c r="A102" i="13"/>
  <c r="D102" i="13" s="1"/>
  <c r="J101" i="13"/>
  <c r="H101" i="13"/>
  <c r="I101" i="13" s="1"/>
  <c r="D101" i="13"/>
  <c r="C101" i="13"/>
  <c r="K100" i="13"/>
  <c r="H100" i="13"/>
  <c r="J100" i="13" s="1"/>
  <c r="D100" i="13"/>
  <c r="C100" i="13"/>
  <c r="K99" i="13"/>
  <c r="H99" i="13"/>
  <c r="D99" i="13"/>
  <c r="C99" i="13"/>
  <c r="J98" i="13"/>
  <c r="H98" i="13"/>
  <c r="I98" i="13" s="1"/>
  <c r="D98" i="13"/>
  <c r="C98" i="13"/>
  <c r="I97" i="13"/>
  <c r="H97" i="13"/>
  <c r="A97" i="13"/>
  <c r="D97" i="13" s="1"/>
  <c r="J96" i="13"/>
  <c r="H96" i="13"/>
  <c r="I96" i="13" s="1"/>
  <c r="D96" i="13"/>
  <c r="C96" i="13"/>
  <c r="J95" i="13"/>
  <c r="H95" i="13"/>
  <c r="D95" i="13"/>
  <c r="C95" i="13"/>
  <c r="J94" i="13"/>
  <c r="H94" i="13"/>
  <c r="I94" i="13" s="1"/>
  <c r="D94" i="13"/>
  <c r="C94" i="13"/>
  <c r="J93" i="13"/>
  <c r="H93" i="13"/>
  <c r="D93" i="13"/>
  <c r="C93" i="13"/>
  <c r="J92" i="13"/>
  <c r="H92" i="13"/>
  <c r="I92" i="13" s="1"/>
  <c r="D92" i="13"/>
  <c r="C92" i="13"/>
  <c r="I91" i="13"/>
  <c r="H91" i="13"/>
  <c r="A91" i="13"/>
  <c r="D91" i="13" s="1"/>
  <c r="J90" i="13"/>
  <c r="H90" i="13"/>
  <c r="I90" i="13" s="1"/>
  <c r="D90" i="13"/>
  <c r="C90" i="13"/>
  <c r="K89" i="13"/>
  <c r="J89" i="13"/>
  <c r="H89" i="13"/>
  <c r="I89" i="13" s="1"/>
  <c r="D89" i="13"/>
  <c r="C89" i="13"/>
  <c r="K88" i="13"/>
  <c r="J88" i="13"/>
  <c r="H88" i="13"/>
  <c r="I88" i="13" s="1"/>
  <c r="D88" i="13"/>
  <c r="C88" i="13"/>
  <c r="K87" i="13"/>
  <c r="J87" i="13"/>
  <c r="H87" i="13"/>
  <c r="I87" i="13" s="1"/>
  <c r="D87" i="13"/>
  <c r="C87" i="13"/>
  <c r="K86" i="13"/>
  <c r="J86" i="13"/>
  <c r="H86" i="13"/>
  <c r="I86" i="13" s="1"/>
  <c r="D86" i="13"/>
  <c r="C86" i="13"/>
  <c r="J85" i="13"/>
  <c r="H85" i="13"/>
  <c r="I85" i="13" s="1"/>
  <c r="D85" i="13"/>
  <c r="C85" i="13"/>
  <c r="K84" i="13"/>
  <c r="J84" i="13"/>
  <c r="H84" i="13"/>
  <c r="I84" i="13" s="1"/>
  <c r="D84" i="13"/>
  <c r="C84" i="13"/>
  <c r="K83" i="13"/>
  <c r="J83" i="13"/>
  <c r="H83" i="13"/>
  <c r="I83" i="13" s="1"/>
  <c r="D83" i="13"/>
  <c r="C83" i="13"/>
  <c r="K82" i="13"/>
  <c r="J82" i="13"/>
  <c r="H82" i="13"/>
  <c r="I82" i="13" s="1"/>
  <c r="D82" i="13"/>
  <c r="C82" i="13"/>
  <c r="K81" i="13"/>
  <c r="J81" i="13"/>
  <c r="H81" i="13"/>
  <c r="I81" i="13" s="1"/>
  <c r="D81" i="13"/>
  <c r="C81" i="13"/>
  <c r="K80" i="13"/>
  <c r="H80" i="13"/>
  <c r="D80" i="13"/>
  <c r="C80" i="13"/>
  <c r="J79" i="13"/>
  <c r="H79" i="13"/>
  <c r="I79" i="13" s="1"/>
  <c r="D79" i="13"/>
  <c r="C79" i="13"/>
  <c r="I78" i="13"/>
  <c r="H78" i="13"/>
  <c r="A78" i="13"/>
  <c r="C78" i="13" s="1"/>
  <c r="J77" i="13"/>
  <c r="H77" i="13"/>
  <c r="I77" i="13" s="1"/>
  <c r="D77" i="13"/>
  <c r="C77" i="13"/>
  <c r="J76" i="13"/>
  <c r="H76" i="13"/>
  <c r="D76" i="13"/>
  <c r="C76" i="13"/>
  <c r="J75" i="13"/>
  <c r="H75" i="13"/>
  <c r="I75" i="13" s="1"/>
  <c r="D75" i="13"/>
  <c r="C75" i="13"/>
  <c r="J74" i="13"/>
  <c r="H74" i="13"/>
  <c r="D74" i="13"/>
  <c r="C74" i="13"/>
  <c r="J73" i="13"/>
  <c r="H73" i="13"/>
  <c r="I73" i="13" s="1"/>
  <c r="D73" i="13"/>
  <c r="C73" i="13"/>
  <c r="J72" i="13"/>
  <c r="H72" i="13"/>
  <c r="I72" i="13" s="1"/>
  <c r="D72" i="13"/>
  <c r="C72" i="13"/>
  <c r="J71" i="13"/>
  <c r="H71" i="13"/>
  <c r="I71" i="13" s="1"/>
  <c r="D71" i="13"/>
  <c r="C71" i="13"/>
  <c r="J70" i="13"/>
  <c r="H70" i="13"/>
  <c r="I70" i="13" s="1"/>
  <c r="D70" i="13"/>
  <c r="C70" i="13"/>
  <c r="I69" i="13"/>
  <c r="H69" i="13"/>
  <c r="A69" i="13"/>
  <c r="C69" i="13" s="1"/>
  <c r="J68" i="13"/>
  <c r="H68" i="13"/>
  <c r="I68" i="13" s="1"/>
  <c r="D68" i="13"/>
  <c r="C68" i="13"/>
  <c r="K67" i="13"/>
  <c r="H67" i="13"/>
  <c r="D67" i="13"/>
  <c r="C67" i="13"/>
  <c r="K66" i="13"/>
  <c r="H66" i="13"/>
  <c r="I66" i="13" s="1"/>
  <c r="D66" i="13"/>
  <c r="C66" i="13"/>
  <c r="J65" i="13"/>
  <c r="H65" i="13"/>
  <c r="I65" i="13" s="1"/>
  <c r="D65" i="13"/>
  <c r="C65" i="13"/>
  <c r="I64" i="13"/>
  <c r="H64" i="13"/>
  <c r="A64" i="13"/>
  <c r="D64" i="13" s="1"/>
  <c r="J63" i="13"/>
  <c r="H63" i="13"/>
  <c r="I63" i="13" s="1"/>
  <c r="D63" i="13"/>
  <c r="C63" i="13"/>
  <c r="J62" i="13"/>
  <c r="H62" i="13"/>
  <c r="I62" i="13" s="1"/>
  <c r="D62" i="13"/>
  <c r="C62" i="13"/>
  <c r="J61" i="13"/>
  <c r="H61" i="13"/>
  <c r="I61" i="13" s="1"/>
  <c r="D61" i="13"/>
  <c r="C61" i="13"/>
  <c r="J60" i="13"/>
  <c r="H60" i="13"/>
  <c r="I60" i="13" s="1"/>
  <c r="D60" i="13"/>
  <c r="C60" i="13"/>
  <c r="J59" i="13"/>
  <c r="H59" i="13"/>
  <c r="D59" i="13"/>
  <c r="C59" i="13"/>
  <c r="I58" i="13"/>
  <c r="H58" i="13"/>
  <c r="A58" i="13"/>
  <c r="C58" i="13" s="1"/>
  <c r="J57" i="13"/>
  <c r="H57" i="13"/>
  <c r="I57" i="13" s="1"/>
  <c r="D57" i="13"/>
  <c r="C57" i="13"/>
  <c r="K56" i="13"/>
  <c r="J56" i="13"/>
  <c r="H56" i="13"/>
  <c r="I56" i="13" s="1"/>
  <c r="D56" i="13"/>
  <c r="C56" i="13"/>
  <c r="K55" i="13"/>
  <c r="J55" i="13"/>
  <c r="H55" i="13"/>
  <c r="I55" i="13" s="1"/>
  <c r="D55" i="13"/>
  <c r="C55" i="13"/>
  <c r="K54" i="13"/>
  <c r="J54" i="13"/>
  <c r="H54" i="13"/>
  <c r="I54" i="13" s="1"/>
  <c r="D54" i="13"/>
  <c r="C54" i="13"/>
  <c r="K53" i="13"/>
  <c r="J53" i="13"/>
  <c r="H53" i="13"/>
  <c r="I53" i="13" s="1"/>
  <c r="D53" i="13"/>
  <c r="C53" i="13"/>
  <c r="K52" i="13"/>
  <c r="J52" i="13"/>
  <c r="H52" i="13"/>
  <c r="I52" i="13" s="1"/>
  <c r="D52" i="13"/>
  <c r="C52" i="13"/>
  <c r="K51" i="13"/>
  <c r="J51" i="13"/>
  <c r="H51" i="13"/>
  <c r="I51" i="13" s="1"/>
  <c r="D51" i="13"/>
  <c r="C51" i="13"/>
  <c r="J50" i="13"/>
  <c r="H50" i="13"/>
  <c r="I50" i="13" s="1"/>
  <c r="D50" i="13"/>
  <c r="C50" i="13"/>
  <c r="K49" i="13"/>
  <c r="J49" i="13"/>
  <c r="H49" i="13"/>
  <c r="I49" i="13" s="1"/>
  <c r="D49" i="13"/>
  <c r="C49" i="13"/>
  <c r="K48" i="13"/>
  <c r="J48" i="13"/>
  <c r="H48" i="13"/>
  <c r="I48" i="13" s="1"/>
  <c r="D48" i="13"/>
  <c r="C48" i="13"/>
  <c r="K47" i="13"/>
  <c r="J47" i="13"/>
  <c r="H47" i="13"/>
  <c r="I47" i="13" s="1"/>
  <c r="D47" i="13"/>
  <c r="C47" i="13"/>
  <c r="K46" i="13"/>
  <c r="J46" i="13"/>
  <c r="H46" i="13"/>
  <c r="I46" i="13" s="1"/>
  <c r="D46" i="13"/>
  <c r="C46" i="13"/>
  <c r="K45" i="13"/>
  <c r="J45" i="13"/>
  <c r="H45" i="13"/>
  <c r="I45" i="13" s="1"/>
  <c r="D45" i="13"/>
  <c r="C45" i="13"/>
  <c r="K44" i="13"/>
  <c r="J44" i="13"/>
  <c r="H44" i="13"/>
  <c r="I44" i="13" s="1"/>
  <c r="D44" i="13"/>
  <c r="C44" i="13"/>
  <c r="K43" i="13"/>
  <c r="H43" i="13"/>
  <c r="I43" i="13" s="1"/>
  <c r="D43" i="13"/>
  <c r="C43" i="13"/>
  <c r="J42" i="13"/>
  <c r="H42" i="13"/>
  <c r="I42" i="13" s="1"/>
  <c r="D42" i="13"/>
  <c r="C42" i="13"/>
  <c r="I41" i="13"/>
  <c r="H41" i="13"/>
  <c r="A41" i="13"/>
  <c r="D41" i="13" s="1"/>
  <c r="J40" i="13"/>
  <c r="H40" i="13"/>
  <c r="D40" i="13"/>
  <c r="C40" i="13"/>
  <c r="J39" i="13"/>
  <c r="H39" i="13"/>
  <c r="I39" i="13" s="1"/>
  <c r="D39" i="13"/>
  <c r="C39" i="13"/>
  <c r="J38" i="13"/>
  <c r="H38" i="13"/>
  <c r="D38" i="13"/>
  <c r="C38" i="13"/>
  <c r="J37" i="13"/>
  <c r="H37" i="13"/>
  <c r="I37" i="13" s="1"/>
  <c r="D37" i="13"/>
  <c r="C37" i="13"/>
  <c r="J36" i="13"/>
  <c r="H36" i="13"/>
  <c r="I36" i="13" s="1"/>
  <c r="D36" i="13"/>
  <c r="C36" i="13"/>
  <c r="J35" i="13"/>
  <c r="H35" i="13"/>
  <c r="I35" i="13" s="1"/>
  <c r="D35" i="13"/>
  <c r="C35" i="13"/>
  <c r="I34" i="13"/>
  <c r="H34" i="13"/>
  <c r="A34" i="13"/>
  <c r="J33" i="13"/>
  <c r="H33" i="13"/>
  <c r="I33" i="13" s="1"/>
  <c r="D33" i="13"/>
  <c r="C33" i="13"/>
  <c r="K32" i="13"/>
  <c r="H32" i="13"/>
  <c r="J32" i="13" s="1"/>
  <c r="D32" i="13"/>
  <c r="C32" i="13"/>
  <c r="K31" i="13"/>
  <c r="H31" i="13"/>
  <c r="D31" i="13"/>
  <c r="C31" i="13"/>
  <c r="J30" i="13"/>
  <c r="H30" i="13"/>
  <c r="I30" i="13" s="1"/>
  <c r="D30" i="13"/>
  <c r="C30" i="13"/>
  <c r="I29" i="13"/>
  <c r="H29" i="13"/>
  <c r="A29" i="13"/>
  <c r="D29" i="13" s="1"/>
  <c r="J28" i="13"/>
  <c r="H28" i="13"/>
  <c r="I28" i="13" s="1"/>
  <c r="D28" i="13"/>
  <c r="C28" i="13"/>
  <c r="J27" i="13"/>
  <c r="H27" i="13"/>
  <c r="D27" i="13"/>
  <c r="C27" i="13"/>
  <c r="J26" i="13"/>
  <c r="H26" i="13"/>
  <c r="I26" i="13" s="1"/>
  <c r="D26" i="13"/>
  <c r="C26" i="13"/>
  <c r="I25" i="13"/>
  <c r="H25" i="13"/>
  <c r="A25" i="13"/>
  <c r="J24" i="13"/>
  <c r="H24" i="13"/>
  <c r="I24" i="13" s="1"/>
  <c r="D24" i="13"/>
  <c r="C24" i="13"/>
  <c r="K23" i="13"/>
  <c r="J23" i="13"/>
  <c r="H23" i="13"/>
  <c r="I23" i="13" s="1"/>
  <c r="D23" i="13"/>
  <c r="C23" i="13"/>
  <c r="K22" i="13"/>
  <c r="J22" i="13"/>
  <c r="H22" i="13"/>
  <c r="I22" i="13" s="1"/>
  <c r="D22" i="13"/>
  <c r="C22" i="13"/>
  <c r="K21" i="13"/>
  <c r="J21" i="13"/>
  <c r="H21" i="13"/>
  <c r="I21" i="13" s="1"/>
  <c r="D21" i="13"/>
  <c r="C21" i="13"/>
  <c r="K20" i="13"/>
  <c r="J20" i="13"/>
  <c r="H20" i="13"/>
  <c r="I20" i="13" s="1"/>
  <c r="D20" i="13"/>
  <c r="C20" i="13"/>
  <c r="K19" i="13"/>
  <c r="J19" i="13"/>
  <c r="H19" i="13"/>
  <c r="I19" i="13" s="1"/>
  <c r="D19" i="13"/>
  <c r="C19" i="13"/>
  <c r="K18" i="13"/>
  <c r="J18" i="13"/>
  <c r="H18" i="13"/>
  <c r="I18" i="13" s="1"/>
  <c r="D18" i="13"/>
  <c r="C18" i="13"/>
  <c r="K17" i="13"/>
  <c r="H17" i="13"/>
  <c r="I17" i="13" s="1"/>
  <c r="D17" i="13"/>
  <c r="C17" i="13"/>
  <c r="J16" i="13"/>
  <c r="H16" i="13"/>
  <c r="I16" i="13" s="1"/>
  <c r="D16" i="13"/>
  <c r="C16" i="13"/>
  <c r="I15" i="13"/>
  <c r="H15" i="13"/>
  <c r="A15" i="13"/>
  <c r="D15" i="13" s="1"/>
  <c r="J14" i="13"/>
  <c r="H14" i="13"/>
  <c r="D14" i="13"/>
  <c r="C14" i="13"/>
  <c r="J13" i="13"/>
  <c r="H13" i="13"/>
  <c r="I13" i="13" s="1"/>
  <c r="D13" i="13"/>
  <c r="C13" i="13"/>
  <c r="J12" i="13"/>
  <c r="H12" i="13"/>
  <c r="D12" i="13"/>
  <c r="C12" i="13"/>
  <c r="I11" i="13"/>
  <c r="H11" i="13"/>
  <c r="A11" i="13"/>
  <c r="D11" i="13" s="1"/>
  <c r="J10" i="13"/>
  <c r="H10" i="13"/>
  <c r="I10" i="13" s="1"/>
  <c r="D10" i="13"/>
  <c r="C10" i="13"/>
  <c r="K9" i="13"/>
  <c r="H9" i="13"/>
  <c r="D9" i="13"/>
  <c r="C9" i="13"/>
  <c r="K8" i="13"/>
  <c r="H8" i="13"/>
  <c r="I8" i="13" s="1"/>
  <c r="D8" i="13"/>
  <c r="C8" i="13"/>
  <c r="J7" i="13"/>
  <c r="H7" i="13"/>
  <c r="I7" i="13" s="1"/>
  <c r="D7" i="13"/>
  <c r="C7" i="13"/>
  <c r="I6" i="13"/>
  <c r="H6" i="13"/>
  <c r="A6" i="13"/>
  <c r="D6" i="13" s="1"/>
  <c r="J5" i="13"/>
  <c r="J4" i="13" s="1"/>
  <c r="H5" i="13"/>
  <c r="D5" i="13"/>
  <c r="C5" i="13"/>
  <c r="I4" i="13"/>
  <c r="H4" i="13"/>
  <c r="A4" i="13"/>
  <c r="C4" i="13" s="1"/>
  <c r="K3" i="13"/>
  <c r="K2" i="13" s="1"/>
  <c r="J3" i="13"/>
  <c r="J2" i="13" s="1"/>
  <c r="I3" i="13"/>
  <c r="H3" i="13"/>
  <c r="D3" i="13"/>
  <c r="C3" i="13"/>
  <c r="I2" i="13"/>
  <c r="H2" i="13"/>
  <c r="A2" i="13"/>
  <c r="D2" i="13" s="1"/>
  <c r="D148" i="13" l="1"/>
  <c r="C296" i="13"/>
  <c r="K244" i="13"/>
  <c r="K43" i="16"/>
  <c r="K41" i="16"/>
  <c r="K115" i="14"/>
  <c r="K318" i="16"/>
  <c r="K312" i="16"/>
  <c r="K232" i="16"/>
  <c r="C11" i="13"/>
  <c r="C412" i="13"/>
  <c r="J8" i="13"/>
  <c r="D451" i="13"/>
  <c r="C427" i="13"/>
  <c r="K7" i="13"/>
  <c r="D209" i="13"/>
  <c r="K405" i="13"/>
  <c r="K66" i="14"/>
  <c r="C241" i="14"/>
  <c r="K265" i="14"/>
  <c r="K268" i="14"/>
  <c r="K10" i="14"/>
  <c r="C69" i="14"/>
  <c r="K93" i="14"/>
  <c r="C118" i="14"/>
  <c r="K301" i="14"/>
  <c r="J307" i="14"/>
  <c r="I311" i="14"/>
  <c r="C313" i="14"/>
  <c r="K333" i="14"/>
  <c r="K85" i="14"/>
  <c r="K92" i="14"/>
  <c r="K247" i="14"/>
  <c r="J258" i="14"/>
  <c r="K62" i="16"/>
  <c r="K100" i="16"/>
  <c r="C191" i="16"/>
  <c r="C196" i="16"/>
  <c r="K235" i="16"/>
  <c r="J236" i="16"/>
  <c r="J234" i="16" s="1"/>
  <c r="K264" i="16"/>
  <c r="J268" i="16"/>
  <c r="K281" i="16"/>
  <c r="K286" i="16"/>
  <c r="J316" i="16"/>
  <c r="K122" i="16"/>
  <c r="J129" i="16"/>
  <c r="J127" i="16" s="1"/>
  <c r="I130" i="16"/>
  <c r="J161" i="16"/>
  <c r="K200" i="16"/>
  <c r="C203" i="16"/>
  <c r="D273" i="16"/>
  <c r="K8" i="16"/>
  <c r="K10" i="16"/>
  <c r="K251" i="16"/>
  <c r="J255" i="16"/>
  <c r="C319" i="13"/>
  <c r="C431" i="13"/>
  <c r="I449" i="13"/>
  <c r="D4" i="13"/>
  <c r="D58" i="13"/>
  <c r="D130" i="13"/>
  <c r="D141" i="13"/>
  <c r="D278" i="13"/>
  <c r="D289" i="13"/>
  <c r="C97" i="13"/>
  <c r="C403" i="13"/>
  <c r="I425" i="13"/>
  <c r="C41" i="13"/>
  <c r="D69" i="13"/>
  <c r="D78" i="13"/>
  <c r="K145" i="13"/>
  <c r="K171" i="13"/>
  <c r="K208" i="13"/>
  <c r="K291" i="13"/>
  <c r="K371" i="13"/>
  <c r="D321" i="16"/>
  <c r="K71" i="16"/>
  <c r="K134" i="16"/>
  <c r="J225" i="16"/>
  <c r="C234" i="16"/>
  <c r="D247" i="16"/>
  <c r="C277" i="16"/>
  <c r="K296" i="16"/>
  <c r="K326" i="16"/>
  <c r="K19" i="16"/>
  <c r="K31" i="16"/>
  <c r="K36" i="16"/>
  <c r="K151" i="16"/>
  <c r="K198" i="16"/>
  <c r="K246" i="16"/>
  <c r="K275" i="16"/>
  <c r="K305" i="16"/>
  <c r="K107" i="16"/>
  <c r="K192" i="16"/>
  <c r="K30" i="16"/>
  <c r="K73" i="16"/>
  <c r="K74" i="16"/>
  <c r="K137" i="16"/>
  <c r="K138" i="16"/>
  <c r="K186" i="16"/>
  <c r="J193" i="16"/>
  <c r="K217" i="16"/>
  <c r="K219" i="16"/>
  <c r="K221" i="16"/>
  <c r="D282" i="16"/>
  <c r="D313" i="16"/>
  <c r="J327" i="16"/>
  <c r="C265" i="16"/>
  <c r="C258" i="16"/>
  <c r="C253" i="16"/>
  <c r="D222" i="16"/>
  <c r="D187" i="16"/>
  <c r="C127" i="16"/>
  <c r="D68" i="16"/>
  <c r="D59" i="16"/>
  <c r="D44" i="16"/>
  <c r="D11" i="16"/>
  <c r="J279" i="16"/>
  <c r="K298" i="16"/>
  <c r="K252" i="16"/>
  <c r="K309" i="16"/>
  <c r="J196" i="16"/>
  <c r="J6" i="16"/>
  <c r="J4" i="16" s="1"/>
  <c r="K22" i="16"/>
  <c r="K40" i="16"/>
  <c r="C123" i="16"/>
  <c r="D123" i="16"/>
  <c r="K146" i="16"/>
  <c r="K162" i="16"/>
  <c r="K254" i="16"/>
  <c r="C289" i="16"/>
  <c r="D289" i="16"/>
  <c r="I303" i="16"/>
  <c r="J303" i="16"/>
  <c r="K20" i="16"/>
  <c r="K29" i="16"/>
  <c r="C32" i="16"/>
  <c r="J65" i="16"/>
  <c r="J63" i="16" s="1"/>
  <c r="I66" i="16"/>
  <c r="C92" i="16"/>
  <c r="K116" i="16"/>
  <c r="C158" i="16"/>
  <c r="K166" i="16"/>
  <c r="K179" i="16"/>
  <c r="K248" i="16"/>
  <c r="I248" i="16"/>
  <c r="K262" i="16"/>
  <c r="D325" i="16"/>
  <c r="C325" i="16"/>
  <c r="D63" i="16"/>
  <c r="C63" i="16"/>
  <c r="C132" i="16"/>
  <c r="D132" i="16"/>
  <c r="J14" i="16"/>
  <c r="I14" i="16"/>
  <c r="J24" i="16"/>
  <c r="K84" i="16"/>
  <c r="D108" i="16"/>
  <c r="C108" i="16"/>
  <c r="D4" i="16"/>
  <c r="C4" i="16"/>
  <c r="K58" i="16"/>
  <c r="K169" i="16"/>
  <c r="I169" i="16"/>
  <c r="K287" i="16"/>
  <c r="I287" i="16"/>
  <c r="K299" i="16"/>
  <c r="J297" i="16"/>
  <c r="J13" i="16"/>
  <c r="K52" i="16"/>
  <c r="K104" i="16"/>
  <c r="K109" i="16"/>
  <c r="J110" i="16"/>
  <c r="J108" i="16" s="1"/>
  <c r="K126" i="16"/>
  <c r="K155" i="16"/>
  <c r="K156" i="16"/>
  <c r="K168" i="16"/>
  <c r="K171" i="16"/>
  <c r="K202" i="16"/>
  <c r="K241" i="16"/>
  <c r="K257" i="16"/>
  <c r="K263" i="16"/>
  <c r="K270" i="16"/>
  <c r="I279" i="16"/>
  <c r="J292" i="16"/>
  <c r="C297" i="16"/>
  <c r="I298" i="16"/>
  <c r="C306" i="16"/>
  <c r="K320" i="16"/>
  <c r="K9" i="16"/>
  <c r="K27" i="16"/>
  <c r="J35" i="16"/>
  <c r="C37" i="16"/>
  <c r="K45" i="16"/>
  <c r="J46" i="16"/>
  <c r="J44" i="16" s="1"/>
  <c r="K70" i="16"/>
  <c r="K93" i="16"/>
  <c r="J99" i="16"/>
  <c r="C101" i="16"/>
  <c r="K105" i="16"/>
  <c r="K135" i="16"/>
  <c r="J141" i="16"/>
  <c r="J139" i="16" s="1"/>
  <c r="K157" i="16"/>
  <c r="D163" i="16"/>
  <c r="K189" i="16"/>
  <c r="K195" i="16"/>
  <c r="K201" i="16"/>
  <c r="K230" i="16"/>
  <c r="K261" i="16"/>
  <c r="I263" i="16"/>
  <c r="K272" i="16"/>
  <c r="K284" i="16"/>
  <c r="K288" i="16"/>
  <c r="K294" i="16"/>
  <c r="K308" i="16"/>
  <c r="K322" i="16"/>
  <c r="K329" i="16"/>
  <c r="J258" i="16"/>
  <c r="K260" i="16"/>
  <c r="J282" i="16"/>
  <c r="J273" i="16"/>
  <c r="J28" i="16"/>
  <c r="J7" i="16"/>
  <c r="J77" i="16"/>
  <c r="J75" i="16" s="1"/>
  <c r="K167" i="16"/>
  <c r="K199" i="16"/>
  <c r="K229" i="16"/>
  <c r="K233" i="16"/>
  <c r="K276" i="16"/>
  <c r="K285" i="16"/>
  <c r="J218" i="16"/>
  <c r="K220" i="16"/>
  <c r="K274" i="16"/>
  <c r="K300" i="16"/>
  <c r="K307" i="16"/>
  <c r="I26" i="16"/>
  <c r="J26" i="16"/>
  <c r="K33" i="16"/>
  <c r="K67" i="16"/>
  <c r="J172" i="16"/>
  <c r="J170" i="16" s="1"/>
  <c r="I172" i="16"/>
  <c r="I194" i="16"/>
  <c r="J194" i="16"/>
  <c r="K60" i="13"/>
  <c r="K89" i="14"/>
  <c r="K141" i="14"/>
  <c r="K209" i="14"/>
  <c r="D16" i="16"/>
  <c r="J59" i="16"/>
  <c r="K60" i="16"/>
  <c r="I77" i="16"/>
  <c r="K131" i="16"/>
  <c r="I328" i="16"/>
  <c r="J328" i="16"/>
  <c r="K68" i="13"/>
  <c r="K71" i="13"/>
  <c r="K75" i="13"/>
  <c r="K129" i="13"/>
  <c r="K188" i="13"/>
  <c r="K267" i="13"/>
  <c r="K348" i="13"/>
  <c r="K353" i="13"/>
  <c r="I401" i="13"/>
  <c r="K411" i="13"/>
  <c r="K430" i="13"/>
  <c r="K450" i="13"/>
  <c r="K53" i="14"/>
  <c r="K95" i="14"/>
  <c r="K138" i="14"/>
  <c r="K153" i="14"/>
  <c r="K158" i="14"/>
  <c r="K159" i="14"/>
  <c r="K164" i="14"/>
  <c r="K213" i="14"/>
  <c r="K215" i="14"/>
  <c r="K273" i="14"/>
  <c r="J123" i="16"/>
  <c r="K124" i="16"/>
  <c r="J132" i="16"/>
  <c r="K133" i="16"/>
  <c r="K140" i="16"/>
  <c r="I141" i="16"/>
  <c r="K165" i="16"/>
  <c r="I165" i="16"/>
  <c r="I18" i="16"/>
  <c r="K18" i="16"/>
  <c r="D21" i="16"/>
  <c r="C21" i="16"/>
  <c r="I42" i="16"/>
  <c r="K42" i="16"/>
  <c r="J98" i="16"/>
  <c r="I98" i="16"/>
  <c r="K103" i="16"/>
  <c r="J101" i="16"/>
  <c r="K50" i="13"/>
  <c r="K166" i="13"/>
  <c r="J16" i="16"/>
  <c r="K17" i="16"/>
  <c r="J68" i="16"/>
  <c r="K69" i="16"/>
  <c r="K76" i="16"/>
  <c r="I95" i="16"/>
  <c r="K95" i="16"/>
  <c r="K97" i="16"/>
  <c r="I106" i="16"/>
  <c r="K106" i="16"/>
  <c r="C152" i="16"/>
  <c r="D152" i="16"/>
  <c r="K290" i="16"/>
  <c r="D301" i="16"/>
  <c r="C301" i="16"/>
  <c r="K37" i="13"/>
  <c r="K77" i="13"/>
  <c r="K105" i="13"/>
  <c r="K117" i="13"/>
  <c r="K206" i="13"/>
  <c r="K277" i="13"/>
  <c r="K312" i="13"/>
  <c r="K316" i="13"/>
  <c r="K359" i="13"/>
  <c r="K424" i="13"/>
  <c r="K176" i="14"/>
  <c r="K217" i="14"/>
  <c r="D28" i="16"/>
  <c r="C28" i="16"/>
  <c r="J34" i="16"/>
  <c r="I34" i="16"/>
  <c r="K39" i="16"/>
  <c r="J37" i="16"/>
  <c r="J163" i="16"/>
  <c r="K164" i="16"/>
  <c r="K197" i="16"/>
  <c r="I197" i="16"/>
  <c r="C218" i="16"/>
  <c r="D218" i="16"/>
  <c r="K231" i="16"/>
  <c r="I231" i="16"/>
  <c r="K249" i="16"/>
  <c r="J247" i="16"/>
  <c r="K283" i="16"/>
  <c r="I283" i="16"/>
  <c r="C2" i="16"/>
  <c r="D2" i="16"/>
  <c r="C7" i="16"/>
  <c r="D7" i="16"/>
  <c r="I15" i="16"/>
  <c r="K15" i="16"/>
  <c r="I38" i="16"/>
  <c r="K38" i="16"/>
  <c r="I72" i="16"/>
  <c r="K72" i="16"/>
  <c r="K94" i="16"/>
  <c r="J92" i="16"/>
  <c r="I102" i="16"/>
  <c r="K102" i="16"/>
  <c r="I136" i="16"/>
  <c r="K136" i="16"/>
  <c r="I160" i="16"/>
  <c r="J160" i="16"/>
  <c r="D170" i="16"/>
  <c r="C170" i="16"/>
  <c r="J187" i="16"/>
  <c r="K190" i="16"/>
  <c r="I190" i="16"/>
  <c r="I267" i="16"/>
  <c r="J267" i="16"/>
  <c r="I280" i="16"/>
  <c r="J280" i="16"/>
  <c r="K314" i="16"/>
  <c r="J23" i="16"/>
  <c r="I23" i="16"/>
  <c r="I61" i="16"/>
  <c r="K61" i="16"/>
  <c r="I125" i="16"/>
  <c r="K125" i="16"/>
  <c r="I154" i="16"/>
  <c r="K154" i="16"/>
  <c r="K250" i="16"/>
  <c r="I250" i="16"/>
  <c r="K259" i="16"/>
  <c r="I259" i="16"/>
  <c r="I291" i="16"/>
  <c r="J291" i="16"/>
  <c r="J306" i="16"/>
  <c r="K310" i="16"/>
  <c r="I317" i="16"/>
  <c r="J317" i="16"/>
  <c r="J321" i="16"/>
  <c r="K323" i="16"/>
  <c r="K25" i="16"/>
  <c r="D75" i="16"/>
  <c r="C75" i="16"/>
  <c r="K91" i="16"/>
  <c r="D139" i="16"/>
  <c r="C139" i="16"/>
  <c r="J152" i="16"/>
  <c r="K153" i="16"/>
  <c r="I205" i="16"/>
  <c r="J205" i="16"/>
  <c r="J203" i="16" s="1"/>
  <c r="I211" i="16"/>
  <c r="K211" i="16"/>
  <c r="I256" i="16"/>
  <c r="J256" i="16"/>
  <c r="K5" i="16"/>
  <c r="K4" i="16" s="1"/>
  <c r="K12" i="16"/>
  <c r="K64" i="16"/>
  <c r="D96" i="16"/>
  <c r="C96" i="16"/>
  <c r="K128" i="16"/>
  <c r="K188" i="16"/>
  <c r="I188" i="16"/>
  <c r="I226" i="16"/>
  <c r="K226" i="16"/>
  <c r="I271" i="16"/>
  <c r="J271" i="16"/>
  <c r="I278" i="16"/>
  <c r="K278" i="16"/>
  <c r="I302" i="16"/>
  <c r="K302" i="16"/>
  <c r="K311" i="16"/>
  <c r="I311" i="16"/>
  <c r="K159" i="16"/>
  <c r="K204" i="16"/>
  <c r="I224" i="16"/>
  <c r="J224" i="16"/>
  <c r="J227" i="16"/>
  <c r="K266" i="16"/>
  <c r="I293" i="16"/>
  <c r="J293" i="16"/>
  <c r="I319" i="16"/>
  <c r="J319" i="16"/>
  <c r="K324" i="16"/>
  <c r="K223" i="16"/>
  <c r="C227" i="16"/>
  <c r="D227" i="16"/>
  <c r="K228" i="16"/>
  <c r="I269" i="16"/>
  <c r="J269" i="16"/>
  <c r="I295" i="16"/>
  <c r="J295" i="16"/>
  <c r="I304" i="16"/>
  <c r="J304" i="16"/>
  <c r="I309" i="16"/>
  <c r="I315" i="16"/>
  <c r="J315" i="16"/>
  <c r="D305" i="14"/>
  <c r="C275" i="14"/>
  <c r="C200" i="14"/>
  <c r="K165" i="14"/>
  <c r="K12" i="14"/>
  <c r="J48" i="14"/>
  <c r="J286" i="13"/>
  <c r="J284" i="13" s="1"/>
  <c r="J148" i="14"/>
  <c r="J17" i="14"/>
  <c r="J15" i="14" s="1"/>
  <c r="J277" i="14"/>
  <c r="J275" i="14" s="1"/>
  <c r="K41" i="14"/>
  <c r="I165" i="14"/>
  <c r="J222" i="14"/>
  <c r="J220" i="14" s="1"/>
  <c r="I260" i="14"/>
  <c r="C299" i="14"/>
  <c r="C2" i="14"/>
  <c r="K13" i="14"/>
  <c r="K44" i="14"/>
  <c r="K45" i="14"/>
  <c r="K47" i="14"/>
  <c r="C54" i="14"/>
  <c r="K57" i="14"/>
  <c r="K104" i="14"/>
  <c r="K109" i="14"/>
  <c r="K114" i="14"/>
  <c r="K144" i="14"/>
  <c r="K147" i="14"/>
  <c r="I152" i="14"/>
  <c r="K190" i="14"/>
  <c r="D220" i="14"/>
  <c r="K253" i="14"/>
  <c r="K261" i="14"/>
  <c r="K274" i="14"/>
  <c r="I277" i="14"/>
  <c r="K302" i="14"/>
  <c r="K316" i="14"/>
  <c r="C320" i="14"/>
  <c r="C15" i="14"/>
  <c r="K56" i="14"/>
  <c r="J80" i="13"/>
  <c r="J78" i="13" s="1"/>
  <c r="J457" i="13"/>
  <c r="K14" i="14"/>
  <c r="K22" i="14"/>
  <c r="K51" i="14"/>
  <c r="K59" i="14"/>
  <c r="K88" i="14"/>
  <c r="K110" i="14"/>
  <c r="K113" i="14"/>
  <c r="K168" i="14"/>
  <c r="K193" i="14"/>
  <c r="J204" i="14"/>
  <c r="K243" i="14"/>
  <c r="K259" i="14"/>
  <c r="K298" i="14"/>
  <c r="K317" i="14"/>
  <c r="J100" i="14"/>
  <c r="K134" i="14"/>
  <c r="K145" i="14"/>
  <c r="I206" i="14"/>
  <c r="C248" i="14"/>
  <c r="D248" i="14"/>
  <c r="C262" i="14"/>
  <c r="C292" i="14"/>
  <c r="K5" i="14"/>
  <c r="I17" i="14"/>
  <c r="D33" i="14"/>
  <c r="K36" i="14"/>
  <c r="D46" i="14"/>
  <c r="K64" i="14"/>
  <c r="K68" i="14"/>
  <c r="K87" i="14"/>
  <c r="I88" i="14"/>
  <c r="J103" i="14"/>
  <c r="I103" i="14"/>
  <c r="D105" i="14"/>
  <c r="I114" i="14"/>
  <c r="K151" i="14"/>
  <c r="C154" i="14"/>
  <c r="K196" i="14"/>
  <c r="K212" i="14"/>
  <c r="J208" i="14"/>
  <c r="C254" i="14"/>
  <c r="D254" i="14"/>
  <c r="I261" i="14"/>
  <c r="C194" i="14"/>
  <c r="D194" i="14"/>
  <c r="I12" i="14"/>
  <c r="I48" i="14"/>
  <c r="K60" i="14"/>
  <c r="K96" i="14"/>
  <c r="K108" i="14"/>
  <c r="K8" i="14"/>
  <c r="K38" i="14"/>
  <c r="J40" i="14"/>
  <c r="J49" i="14"/>
  <c r="J91" i="14"/>
  <c r="K102" i="14"/>
  <c r="K117" i="14"/>
  <c r="K136" i="14"/>
  <c r="K139" i="14"/>
  <c r="K157" i="14"/>
  <c r="C169" i="14"/>
  <c r="D169" i="14"/>
  <c r="C214" i="14"/>
  <c r="D214" i="14"/>
  <c r="I252" i="14"/>
  <c r="K252" i="14"/>
  <c r="K162" i="14"/>
  <c r="K166" i="14"/>
  <c r="K189" i="14"/>
  <c r="K192" i="14"/>
  <c r="J202" i="14"/>
  <c r="K205" i="14"/>
  <c r="J256" i="14"/>
  <c r="K272" i="14"/>
  <c r="K291" i="14"/>
  <c r="K326" i="14"/>
  <c r="K67" i="14"/>
  <c r="K135" i="14"/>
  <c r="J149" i="14"/>
  <c r="K186" i="14"/>
  <c r="J187" i="14"/>
  <c r="K191" i="14"/>
  <c r="K197" i="14"/>
  <c r="K219" i="14"/>
  <c r="K245" i="14"/>
  <c r="K271" i="14"/>
  <c r="K294" i="14"/>
  <c r="K304" i="14"/>
  <c r="K319" i="14"/>
  <c r="K321" i="14"/>
  <c r="K11" i="14"/>
  <c r="J9" i="14"/>
  <c r="K188" i="14"/>
  <c r="K142" i="14"/>
  <c r="J140" i="14"/>
  <c r="J269" i="14"/>
  <c r="K334" i="14"/>
  <c r="J332" i="14"/>
  <c r="K270" i="14"/>
  <c r="J50" i="14"/>
  <c r="K90" i="14"/>
  <c r="J99" i="14"/>
  <c r="K116" i="14"/>
  <c r="K137" i="14"/>
  <c r="K167" i="14"/>
  <c r="K207" i="14"/>
  <c r="J214" i="14"/>
  <c r="K216" i="14"/>
  <c r="J241" i="14"/>
  <c r="K244" i="14"/>
  <c r="K293" i="14"/>
  <c r="K306" i="14"/>
  <c r="K310" i="14"/>
  <c r="J320" i="14"/>
  <c r="K65" i="14"/>
  <c r="K86" i="14"/>
  <c r="K163" i="14"/>
  <c r="K218" i="14"/>
  <c r="K246" i="14"/>
  <c r="K255" i="14"/>
  <c r="K295" i="14"/>
  <c r="K312" i="14"/>
  <c r="J410" i="13"/>
  <c r="I410" i="13"/>
  <c r="J33" i="14"/>
  <c r="K34" i="14"/>
  <c r="K37" i="14"/>
  <c r="I37" i="14"/>
  <c r="J52" i="14"/>
  <c r="I52" i="14"/>
  <c r="K63" i="14"/>
  <c r="I63" i="14"/>
  <c r="D84" i="14"/>
  <c r="C84" i="14"/>
  <c r="J212" i="13"/>
  <c r="K285" i="13"/>
  <c r="K170" i="14"/>
  <c r="I181" i="14"/>
  <c r="K181" i="14"/>
  <c r="I58" i="14"/>
  <c r="K58" i="14"/>
  <c r="J71" i="14"/>
  <c r="J69" i="14" s="1"/>
  <c r="I71" i="14"/>
  <c r="I77" i="14"/>
  <c r="K77" i="14"/>
  <c r="D91" i="14"/>
  <c r="C91" i="14"/>
  <c r="J101" i="14"/>
  <c r="I101" i="14"/>
  <c r="D112" i="14"/>
  <c r="C112" i="14"/>
  <c r="I286" i="13"/>
  <c r="K4" i="14"/>
  <c r="J2" i="14"/>
  <c r="K39" i="14"/>
  <c r="I39" i="14"/>
  <c r="J61" i="14"/>
  <c r="K62" i="14"/>
  <c r="J120" i="14"/>
  <c r="J118" i="14" s="1"/>
  <c r="I120" i="14"/>
  <c r="I126" i="14"/>
  <c r="K126" i="14"/>
  <c r="D140" i="14"/>
  <c r="C140" i="14"/>
  <c r="J150" i="14"/>
  <c r="I150" i="14"/>
  <c r="D161" i="14"/>
  <c r="C161" i="14"/>
  <c r="J203" i="14"/>
  <c r="I203" i="14"/>
  <c r="J25" i="13"/>
  <c r="K16" i="13"/>
  <c r="K90" i="13"/>
  <c r="K101" i="13"/>
  <c r="K110" i="13"/>
  <c r="K137" i="13"/>
  <c r="K249" i="13"/>
  <c r="I322" i="13"/>
  <c r="J322" i="13"/>
  <c r="K414" i="13"/>
  <c r="K32" i="14"/>
  <c r="K35" i="14"/>
  <c r="I35" i="14"/>
  <c r="D40" i="14"/>
  <c r="C40" i="14"/>
  <c r="D133" i="14"/>
  <c r="C133" i="14"/>
  <c r="D208" i="14"/>
  <c r="C208" i="14"/>
  <c r="K119" i="14"/>
  <c r="K198" i="14"/>
  <c r="I211" i="14"/>
  <c r="K211" i="14"/>
  <c r="K242" i="14"/>
  <c r="I242" i="14"/>
  <c r="D269" i="14"/>
  <c r="C269" i="14"/>
  <c r="I276" i="14"/>
  <c r="K276" i="14"/>
  <c r="K13" i="13"/>
  <c r="J17" i="13"/>
  <c r="J15" i="13" s="1"/>
  <c r="K107" i="13"/>
  <c r="J111" i="13"/>
  <c r="J109" i="13" s="1"/>
  <c r="K123" i="13"/>
  <c r="K134" i="13"/>
  <c r="J138" i="13"/>
  <c r="J136" i="13" s="1"/>
  <c r="K147" i="13"/>
  <c r="K255" i="13"/>
  <c r="K282" i="13"/>
  <c r="K293" i="13"/>
  <c r="K387" i="13"/>
  <c r="K406" i="13"/>
  <c r="K415" i="13"/>
  <c r="K435" i="13"/>
  <c r="K441" i="13"/>
  <c r="K442" i="13"/>
  <c r="K6" i="14"/>
  <c r="C9" i="14"/>
  <c r="K42" i="14"/>
  <c r="I50" i="14"/>
  <c r="I90" i="14"/>
  <c r="D97" i="14"/>
  <c r="C97" i="14"/>
  <c r="K98" i="14"/>
  <c r="I99" i="14"/>
  <c r="K106" i="14"/>
  <c r="I139" i="14"/>
  <c r="D146" i="14"/>
  <c r="C146" i="14"/>
  <c r="I148" i="14"/>
  <c r="J154" i="14"/>
  <c r="K155" i="14"/>
  <c r="I167" i="14"/>
  <c r="D187" i="14"/>
  <c r="C187" i="14"/>
  <c r="I207" i="14"/>
  <c r="K221" i="14"/>
  <c r="K300" i="14"/>
  <c r="J299" i="14"/>
  <c r="J309" i="14"/>
  <c r="I314" i="14"/>
  <c r="K314" i="14"/>
  <c r="D61" i="14"/>
  <c r="C61" i="14"/>
  <c r="K70" i="14"/>
  <c r="K74" i="13"/>
  <c r="K140" i="13"/>
  <c r="K382" i="13"/>
  <c r="K391" i="13"/>
  <c r="K400" i="13"/>
  <c r="K417" i="13"/>
  <c r="J446" i="13"/>
  <c r="K454" i="13"/>
  <c r="K3" i="14"/>
  <c r="K7" i="14"/>
  <c r="K16" i="14"/>
  <c r="K27" i="14"/>
  <c r="K43" i="14"/>
  <c r="J54" i="14"/>
  <c r="K55" i="14"/>
  <c r="K83" i="14"/>
  <c r="J84" i="14"/>
  <c r="K94" i="14"/>
  <c r="K107" i="14"/>
  <c r="K111" i="14"/>
  <c r="J112" i="14"/>
  <c r="J105" i="14" s="1"/>
  <c r="K132" i="14"/>
  <c r="J133" i="14"/>
  <c r="K143" i="14"/>
  <c r="K156" i="14"/>
  <c r="K160" i="14"/>
  <c r="J161" i="14"/>
  <c r="J171" i="14"/>
  <c r="J169" i="14" s="1"/>
  <c r="I171" i="14"/>
  <c r="J194" i="14"/>
  <c r="K201" i="14"/>
  <c r="K264" i="14"/>
  <c r="J262" i="14"/>
  <c r="J292" i="14"/>
  <c r="K296" i="14"/>
  <c r="I303" i="14"/>
  <c r="K303" i="14"/>
  <c r="D332" i="14"/>
  <c r="C332" i="14"/>
  <c r="K210" i="14"/>
  <c r="K249" i="14"/>
  <c r="J248" i="14"/>
  <c r="K250" i="14"/>
  <c r="I267" i="14"/>
  <c r="K267" i="14"/>
  <c r="J308" i="14"/>
  <c r="I308" i="14"/>
  <c r="K315" i="14"/>
  <c r="J313" i="14"/>
  <c r="I335" i="14"/>
  <c r="K335" i="14"/>
  <c r="K195" i="14"/>
  <c r="K199" i="14"/>
  <c r="I263" i="14"/>
  <c r="K263" i="14"/>
  <c r="I284" i="14"/>
  <c r="K284" i="14"/>
  <c r="K297" i="14"/>
  <c r="I297" i="14"/>
  <c r="I318" i="14"/>
  <c r="K318" i="14"/>
  <c r="K331" i="14"/>
  <c r="I331" i="14"/>
  <c r="K228" i="14"/>
  <c r="K234" i="14"/>
  <c r="K240" i="14"/>
  <c r="K266" i="14"/>
  <c r="K251" i="14"/>
  <c r="J257" i="14"/>
  <c r="C242" i="13"/>
  <c r="K323" i="13"/>
  <c r="C346" i="13"/>
  <c r="J386" i="13"/>
  <c r="I386" i="13"/>
  <c r="C6" i="13"/>
  <c r="K28" i="13"/>
  <c r="K35" i="13"/>
  <c r="J43" i="13"/>
  <c r="J41" i="13" s="1"/>
  <c r="K61" i="13"/>
  <c r="J66" i="13"/>
  <c r="I100" i="13"/>
  <c r="K213" i="13"/>
  <c r="C253" i="13"/>
  <c r="C357" i="13"/>
  <c r="D383" i="13"/>
  <c r="C383" i="13"/>
  <c r="D455" i="13"/>
  <c r="C455" i="13"/>
  <c r="D167" i="13"/>
  <c r="C167" i="13"/>
  <c r="D436" i="13"/>
  <c r="C436" i="13"/>
  <c r="C29" i="13"/>
  <c r="I32" i="13"/>
  <c r="C2" i="13"/>
  <c r="C260" i="13"/>
  <c r="C364" i="13"/>
  <c r="I457" i="13"/>
  <c r="K10" i="13"/>
  <c r="C15" i="13"/>
  <c r="K24" i="13"/>
  <c r="K39" i="13"/>
  <c r="K42" i="13"/>
  <c r="K57" i="13"/>
  <c r="K62" i="13"/>
  <c r="K85" i="13"/>
  <c r="K94" i="13"/>
  <c r="K96" i="13"/>
  <c r="J170" i="13"/>
  <c r="I170" i="13"/>
  <c r="D407" i="13"/>
  <c r="C407" i="13"/>
  <c r="K418" i="13"/>
  <c r="K175" i="13"/>
  <c r="K180" i="13"/>
  <c r="K195" i="13"/>
  <c r="K217" i="13"/>
  <c r="K222" i="13"/>
  <c r="K246" i="13"/>
  <c r="J250" i="13"/>
  <c r="J248" i="13" s="1"/>
  <c r="K257" i="13"/>
  <c r="K272" i="13"/>
  <c r="K288" i="13"/>
  <c r="K295" i="13"/>
  <c r="K305" i="13"/>
  <c r="K327" i="13"/>
  <c r="K332" i="13"/>
  <c r="K350" i="13"/>
  <c r="J354" i="13"/>
  <c r="J352" i="13" s="1"/>
  <c r="K361" i="13"/>
  <c r="K376" i="13"/>
  <c r="K393" i="13"/>
  <c r="K402" i="13"/>
  <c r="J422" i="13"/>
  <c r="K426" i="13"/>
  <c r="K438" i="13"/>
  <c r="K132" i="13"/>
  <c r="K143" i="13"/>
  <c r="K156" i="13"/>
  <c r="K162" i="13"/>
  <c r="K177" i="13"/>
  <c r="J181" i="13"/>
  <c r="K202" i="13"/>
  <c r="K219" i="13"/>
  <c r="J223" i="13"/>
  <c r="J221" i="13" s="1"/>
  <c r="K229" i="13"/>
  <c r="K235" i="13"/>
  <c r="K241" i="13"/>
  <c r="K252" i="13"/>
  <c r="K259" i="13"/>
  <c r="K280" i="13"/>
  <c r="K329" i="13"/>
  <c r="J333" i="13"/>
  <c r="J331" i="13" s="1"/>
  <c r="K339" i="13"/>
  <c r="K345" i="13"/>
  <c r="K356" i="13"/>
  <c r="K363" i="13"/>
  <c r="K380" i="13"/>
  <c r="J398" i="13"/>
  <c r="J409" i="13"/>
  <c r="J433" i="13"/>
  <c r="K439" i="13"/>
  <c r="K448" i="13"/>
  <c r="K40" i="13"/>
  <c r="J169" i="13"/>
  <c r="J167" i="13" s="1"/>
  <c r="J179" i="13"/>
  <c r="J385" i="13"/>
  <c r="J397" i="13"/>
  <c r="J403" i="13"/>
  <c r="J58" i="13"/>
  <c r="K5" i="13"/>
  <c r="K4" i="13" s="1"/>
  <c r="K12" i="13"/>
  <c r="K27" i="13"/>
  <c r="K38" i="13"/>
  <c r="K63" i="13"/>
  <c r="K70" i="13"/>
  <c r="K14" i="13"/>
  <c r="K36" i="13"/>
  <c r="K59" i="13"/>
  <c r="K72" i="13"/>
  <c r="K432" i="13"/>
  <c r="K456" i="13"/>
  <c r="K455" i="13" s="1"/>
  <c r="J69" i="13"/>
  <c r="K408" i="13"/>
  <c r="J412" i="13"/>
  <c r="J423" i="13"/>
  <c r="J447" i="13"/>
  <c r="K76" i="13"/>
  <c r="I76" i="13"/>
  <c r="K176" i="13"/>
  <c r="I176" i="13"/>
  <c r="K220" i="13"/>
  <c r="I220" i="13"/>
  <c r="K254" i="13"/>
  <c r="I254" i="13"/>
  <c r="K330" i="13"/>
  <c r="I330" i="13"/>
  <c r="K390" i="13"/>
  <c r="I390" i="13"/>
  <c r="C395" i="13"/>
  <c r="D395" i="13"/>
  <c r="K420" i="13"/>
  <c r="I429" i="13"/>
  <c r="K429" i="13"/>
  <c r="J434" i="13"/>
  <c r="I434" i="13"/>
  <c r="I5" i="13"/>
  <c r="J9" i="13"/>
  <c r="I9" i="13"/>
  <c r="J11" i="13"/>
  <c r="I14" i="13"/>
  <c r="K26" i="13"/>
  <c r="I40" i="13"/>
  <c r="I59" i="13"/>
  <c r="K144" i="13"/>
  <c r="I144" i="13"/>
  <c r="K178" i="13"/>
  <c r="I178" i="13"/>
  <c r="K256" i="13"/>
  <c r="I256" i="13"/>
  <c r="K279" i="13"/>
  <c r="I279" i="13"/>
  <c r="D284" i="13"/>
  <c r="C284" i="13"/>
  <c r="K292" i="13"/>
  <c r="I292" i="13"/>
  <c r="K347" i="13"/>
  <c r="I347" i="13"/>
  <c r="C352" i="13"/>
  <c r="D352" i="13"/>
  <c r="J357" i="13"/>
  <c r="J377" i="13"/>
  <c r="K378" i="13"/>
  <c r="K392" i="13"/>
  <c r="I392" i="13"/>
  <c r="J399" i="13"/>
  <c r="I399" i="13"/>
  <c r="I12" i="13"/>
  <c r="J31" i="13"/>
  <c r="J29" i="13" s="1"/>
  <c r="I31" i="13"/>
  <c r="K33" i="13"/>
  <c r="J34" i="13"/>
  <c r="I38" i="13"/>
  <c r="C64" i="13"/>
  <c r="K65" i="13"/>
  <c r="K73" i="13"/>
  <c r="I74" i="13"/>
  <c r="K93" i="13"/>
  <c r="I93" i="13"/>
  <c r="K104" i="13"/>
  <c r="I104" i="13"/>
  <c r="C109" i="13"/>
  <c r="D109" i="13"/>
  <c r="J130" i="13"/>
  <c r="K133" i="13"/>
  <c r="I133" i="13"/>
  <c r="K146" i="13"/>
  <c r="I146" i="13"/>
  <c r="J150" i="13"/>
  <c r="J148" i="13" s="1"/>
  <c r="K205" i="13"/>
  <c r="I205" i="13"/>
  <c r="K216" i="13"/>
  <c r="I216" i="13"/>
  <c r="C221" i="13"/>
  <c r="D221" i="13"/>
  <c r="J242" i="13"/>
  <c r="K245" i="13"/>
  <c r="I245" i="13"/>
  <c r="K258" i="13"/>
  <c r="I258" i="13"/>
  <c r="J262" i="13"/>
  <c r="J260" i="13" s="1"/>
  <c r="J278" i="13"/>
  <c r="K281" i="13"/>
  <c r="I281" i="13"/>
  <c r="K294" i="13"/>
  <c r="I294" i="13"/>
  <c r="J298" i="13"/>
  <c r="J296" i="13" s="1"/>
  <c r="K315" i="13"/>
  <c r="I315" i="13"/>
  <c r="K326" i="13"/>
  <c r="I326" i="13"/>
  <c r="D331" i="13"/>
  <c r="C331" i="13"/>
  <c r="J346" i="13"/>
  <c r="K349" i="13"/>
  <c r="I349" i="13"/>
  <c r="K362" i="13"/>
  <c r="I362" i="13"/>
  <c r="J366" i="13"/>
  <c r="J364" i="13" s="1"/>
  <c r="K394" i="13"/>
  <c r="I394" i="13"/>
  <c r="I440" i="13"/>
  <c r="K440" i="13"/>
  <c r="K108" i="13"/>
  <c r="I108" i="13"/>
  <c r="K142" i="13"/>
  <c r="I142" i="13"/>
  <c r="K165" i="13"/>
  <c r="I165" i="13"/>
  <c r="J172" i="13"/>
  <c r="K173" i="13"/>
  <c r="K290" i="13"/>
  <c r="I290" i="13"/>
  <c r="K358" i="13"/>
  <c r="I358" i="13"/>
  <c r="K379" i="13"/>
  <c r="I379" i="13"/>
  <c r="J445" i="13"/>
  <c r="I445" i="13"/>
  <c r="D25" i="13"/>
  <c r="C25" i="13"/>
  <c r="I27" i="13"/>
  <c r="K131" i="13"/>
  <c r="I131" i="13"/>
  <c r="C136" i="13"/>
  <c r="D136" i="13"/>
  <c r="J141" i="13"/>
  <c r="K164" i="13"/>
  <c r="J163" i="13"/>
  <c r="K243" i="13"/>
  <c r="I243" i="13"/>
  <c r="C248" i="13"/>
  <c r="D248" i="13"/>
  <c r="J253" i="13"/>
  <c r="J289" i="13"/>
  <c r="K360" i="13"/>
  <c r="I360" i="13"/>
  <c r="K381" i="13"/>
  <c r="I381" i="13"/>
  <c r="J388" i="13"/>
  <c r="K389" i="13"/>
  <c r="I416" i="13"/>
  <c r="K416" i="13"/>
  <c r="K444" i="13"/>
  <c r="I453" i="13"/>
  <c r="K453" i="13"/>
  <c r="J458" i="13"/>
  <c r="I458" i="13"/>
  <c r="K30" i="13"/>
  <c r="D34" i="13"/>
  <c r="C34" i="13"/>
  <c r="J67" i="13"/>
  <c r="I67" i="13"/>
  <c r="K92" i="13"/>
  <c r="J91" i="13"/>
  <c r="K95" i="13"/>
  <c r="I95" i="13"/>
  <c r="J99" i="13"/>
  <c r="J97" i="13" s="1"/>
  <c r="K103" i="13"/>
  <c r="J102" i="13"/>
  <c r="K106" i="13"/>
  <c r="I106" i="13"/>
  <c r="K135" i="13"/>
  <c r="I135" i="13"/>
  <c r="K174" i="13"/>
  <c r="I174" i="13"/>
  <c r="C179" i="13"/>
  <c r="D179" i="13"/>
  <c r="K204" i="13"/>
  <c r="J203" i="13"/>
  <c r="K207" i="13"/>
  <c r="I207" i="13"/>
  <c r="J211" i="13"/>
  <c r="J214" i="13"/>
  <c r="K215" i="13"/>
  <c r="K218" i="13"/>
  <c r="I218" i="13"/>
  <c r="K247" i="13"/>
  <c r="I247" i="13"/>
  <c r="K283" i="13"/>
  <c r="I283" i="13"/>
  <c r="J313" i="13"/>
  <c r="K314" i="13"/>
  <c r="K317" i="13"/>
  <c r="I317" i="13"/>
  <c r="J321" i="13"/>
  <c r="J324" i="13"/>
  <c r="K325" i="13"/>
  <c r="K328" i="13"/>
  <c r="I328" i="13"/>
  <c r="K351" i="13"/>
  <c r="I351" i="13"/>
  <c r="J421" i="13"/>
  <c r="I421" i="13"/>
  <c r="D419" i="13"/>
  <c r="C419" i="13"/>
  <c r="J427" i="13"/>
  <c r="K428" i="13"/>
  <c r="D443" i="13"/>
  <c r="C443" i="13"/>
  <c r="K79" i="13"/>
  <c r="I80" i="13"/>
  <c r="C91" i="13"/>
  <c r="K98" i="13"/>
  <c r="I99" i="13"/>
  <c r="C102" i="13"/>
  <c r="I139" i="13"/>
  <c r="K149" i="13"/>
  <c r="I150" i="13"/>
  <c r="C163" i="13"/>
  <c r="K168" i="13"/>
  <c r="I169" i="13"/>
  <c r="C172" i="13"/>
  <c r="C203" i="13"/>
  <c r="K210" i="13"/>
  <c r="I211" i="13"/>
  <c r="C214" i="13"/>
  <c r="I251" i="13"/>
  <c r="K261" i="13"/>
  <c r="I262" i="13"/>
  <c r="I287" i="13"/>
  <c r="K297" i="13"/>
  <c r="I298" i="13"/>
  <c r="C313" i="13"/>
  <c r="K320" i="13"/>
  <c r="I321" i="13"/>
  <c r="C324" i="13"/>
  <c r="I355" i="13"/>
  <c r="K365" i="13"/>
  <c r="I366" i="13"/>
  <c r="C377" i="13"/>
  <c r="K384" i="13"/>
  <c r="I385" i="13"/>
  <c r="C388" i="13"/>
  <c r="K396" i="13"/>
  <c r="I397" i="13"/>
  <c r="I432" i="13"/>
  <c r="I456" i="13"/>
  <c r="J451" i="13"/>
  <c r="K452" i="13"/>
  <c r="K404" i="13"/>
  <c r="K413" i="13"/>
  <c r="J436" i="13"/>
  <c r="K437" i="13"/>
  <c r="K6" i="13" l="1"/>
  <c r="K277" i="16"/>
  <c r="J6" i="13"/>
  <c r="K96" i="16"/>
  <c r="J11" i="16"/>
  <c r="J253" i="16"/>
  <c r="K167" i="13"/>
  <c r="K7" i="16"/>
  <c r="J158" i="16"/>
  <c r="K191" i="16"/>
  <c r="J191" i="16"/>
  <c r="K301" i="16"/>
  <c r="K325" i="16"/>
  <c r="K234" i="16"/>
  <c r="K28" i="16"/>
  <c r="J325" i="16"/>
  <c r="K218" i="16"/>
  <c r="J222" i="16"/>
  <c r="K44" i="16"/>
  <c r="K273" i="16"/>
  <c r="J277" i="16"/>
  <c r="K170" i="16"/>
  <c r="J32" i="16"/>
  <c r="K92" i="16"/>
  <c r="K352" i="13"/>
  <c r="K21" i="16"/>
  <c r="J21" i="16"/>
  <c r="K16" i="16"/>
  <c r="K253" i="16"/>
  <c r="J96" i="16"/>
  <c r="K64" i="13"/>
  <c r="K313" i="16"/>
  <c r="K289" i="16"/>
  <c r="K139" i="16"/>
  <c r="K108" i="16"/>
  <c r="K59" i="16"/>
  <c r="K265" i="16"/>
  <c r="K203" i="16"/>
  <c r="K258" i="16"/>
  <c r="K282" i="16"/>
  <c r="K196" i="16"/>
  <c r="K297" i="16"/>
  <c r="K227" i="16"/>
  <c r="K152" i="16"/>
  <c r="J301" i="16"/>
  <c r="K158" i="16"/>
  <c r="J313" i="16"/>
  <c r="K101" i="16"/>
  <c r="K163" i="16"/>
  <c r="K407" i="13"/>
  <c r="K321" i="16"/>
  <c r="J289" i="16"/>
  <c r="K222" i="16"/>
  <c r="K63" i="16"/>
  <c r="J265" i="16"/>
  <c r="K123" i="16"/>
  <c r="K187" i="16"/>
  <c r="K247" i="16"/>
  <c r="K75" i="16"/>
  <c r="K127" i="16"/>
  <c r="K11" i="16"/>
  <c r="K306" i="16"/>
  <c r="K37" i="16"/>
  <c r="K32" i="16" s="1"/>
  <c r="K68" i="16"/>
  <c r="K132" i="16"/>
  <c r="K163" i="13"/>
  <c r="K91" i="14"/>
  <c r="K443" i="13"/>
  <c r="J305" i="14"/>
  <c r="K248" i="13"/>
  <c r="J254" i="14"/>
  <c r="K46" i="14"/>
  <c r="K146" i="14"/>
  <c r="K148" i="13"/>
  <c r="K431" i="13"/>
  <c r="K208" i="14"/>
  <c r="K383" i="13"/>
  <c r="J407" i="13"/>
  <c r="K214" i="14"/>
  <c r="K169" i="14"/>
  <c r="K161" i="14"/>
  <c r="J97" i="14"/>
  <c r="K9" i="14"/>
  <c r="J200" i="14"/>
  <c r="J383" i="13"/>
  <c r="K241" i="14"/>
  <c r="K112" i="14"/>
  <c r="J319" i="13"/>
  <c r="J455" i="13"/>
  <c r="K320" i="14"/>
  <c r="K109" i="13"/>
  <c r="K284" i="13"/>
  <c r="K254" i="14"/>
  <c r="K61" i="14"/>
  <c r="K179" i="13"/>
  <c r="K140" i="14"/>
  <c r="K136" i="13"/>
  <c r="J146" i="14"/>
  <c r="K84" i="14"/>
  <c r="K97" i="14"/>
  <c r="K97" i="13"/>
  <c r="K332" i="14"/>
  <c r="K200" i="14"/>
  <c r="K54" i="14"/>
  <c r="K305" i="14"/>
  <c r="K133" i="14"/>
  <c r="K269" i="14"/>
  <c r="K187" i="14"/>
  <c r="K331" i="13"/>
  <c r="K364" i="13"/>
  <c r="K319" i="13"/>
  <c r="K69" i="14"/>
  <c r="K40" i="14"/>
  <c r="J46" i="14"/>
  <c r="K419" i="13"/>
  <c r="K292" i="14"/>
  <c r="K403" i="13"/>
  <c r="K15" i="13"/>
  <c r="K194" i="14"/>
  <c r="K248" i="14"/>
  <c r="K15" i="14"/>
  <c r="K220" i="14"/>
  <c r="K105" i="14"/>
  <c r="J419" i="13"/>
  <c r="J431" i="13"/>
  <c r="K262" i="14"/>
  <c r="K313" i="14"/>
  <c r="K299" i="14"/>
  <c r="K275" i="14"/>
  <c r="K11" i="13"/>
  <c r="K78" i="13"/>
  <c r="J209" i="13"/>
  <c r="K221" i="13"/>
  <c r="K260" i="13"/>
  <c r="K209" i="13"/>
  <c r="J64" i="13"/>
  <c r="K2" i="14"/>
  <c r="K154" i="14"/>
  <c r="K118" i="14"/>
  <c r="K33" i="14"/>
  <c r="K395" i="13"/>
  <c r="K34" i="13"/>
  <c r="K41" i="13"/>
  <c r="K58" i="13"/>
  <c r="K296" i="13"/>
  <c r="K69" i="13"/>
  <c r="J395" i="13"/>
  <c r="J443" i="13"/>
  <c r="K427" i="13"/>
  <c r="K451" i="13"/>
  <c r="K25" i="13"/>
  <c r="K436" i="13"/>
  <c r="K141" i="13"/>
  <c r="K214" i="13"/>
  <c r="K29" i="13"/>
  <c r="K289" i="13"/>
  <c r="K346" i="13"/>
  <c r="K324" i="13"/>
  <c r="K412" i="13"/>
  <c r="K313" i="13"/>
  <c r="K203" i="13"/>
  <c r="K102" i="13"/>
  <c r="K242" i="13"/>
  <c r="K130" i="13"/>
  <c r="K357" i="13"/>
  <c r="K377" i="13"/>
  <c r="K278" i="13"/>
  <c r="K253" i="13"/>
  <c r="K91" i="13"/>
  <c r="K388" i="13"/>
  <c r="K172" i="13"/>
  <c r="F6" i="2"/>
  <c r="G6" i="2"/>
  <c r="F9" i="2"/>
  <c r="G9" i="2"/>
  <c r="H9" i="2"/>
  <c r="F7" i="2"/>
  <c r="M3" i="2" s="1"/>
  <c r="F8" i="2"/>
  <c r="M5" i="2" s="1"/>
  <c r="F11" i="2"/>
  <c r="M2" i="2"/>
  <c r="B2" i="7"/>
  <c r="G7" i="2"/>
  <c r="G11" i="2"/>
  <c r="H11" i="2" s="1"/>
  <c r="F5" i="2"/>
  <c r="G5" i="2"/>
  <c r="G8" i="2"/>
  <c r="H8" i="2" s="1"/>
  <c r="H12" i="2"/>
  <c r="I12" i="2" s="1"/>
  <c r="F10" i="2"/>
  <c r="G10" i="2"/>
  <c r="H10" i="2"/>
  <c r="M4" i="2"/>
  <c r="I3" i="2"/>
  <c r="G4" i="2"/>
  <c r="F4" i="2"/>
  <c r="F3" i="2"/>
  <c r="H3" i="2" s="1"/>
  <c r="J11" i="2" l="1"/>
  <c r="I8" i="2"/>
  <c r="J8" i="2"/>
  <c r="H7" i="2"/>
  <c r="H5" i="2"/>
  <c r="I11" i="2"/>
  <c r="I10" i="2"/>
  <c r="J10" i="2"/>
  <c r="I9" i="2"/>
  <c r="J9" i="2"/>
  <c r="H6" i="2"/>
  <c r="I5" i="2"/>
  <c r="J5" i="2"/>
  <c r="H4" i="2"/>
  <c r="J4" i="2" s="1"/>
  <c r="J7" i="2"/>
  <c r="I7" i="2"/>
  <c r="J6" i="2" l="1"/>
  <c r="I4" i="2"/>
  <c r="I6" i="2"/>
</calcChain>
</file>

<file path=xl/sharedStrings.xml><?xml version="1.0" encoding="utf-8"?>
<sst xmlns="http://schemas.openxmlformats.org/spreadsheetml/2006/main" count="2354" uniqueCount="144">
  <si>
    <t>Note: Skal åbnes i excel for at fungere. Excel kan hentes gratis i både Google Play og App Store</t>
  </si>
  <si>
    <t>Løbskalenderen tager udgangspunkt i de træningsplaner, som Claus Hechmann beskriver i "Løb som eliten". Jeg kan ikke tage kredit for selve arbejdet, men har blot nørdet det ind i et excel-ark, som passer til mit hoved. Jeg vil anbefale, at læse "Løb som eliten" uanset om du ender med at gøre brug af træningsplanen eller ej.</t>
  </si>
  <si>
    <t>For at komme i gang kræver det, at du kender dine trænignszoner og indtaster dem i fanen "TræningsZoner". Det er kun de farvede celler, der skal udfyldes.</t>
  </si>
  <si>
    <t>De 2 træningsplaner rettet imod konkurrencer er med 4 løbsdage om ugen, ønsker man kun at træne 3 dage, så kan man skiftevis springe onsdag og fredag over. Mandag og lørdag skal løbes i alle uger. Dagene kan naturligvis tilpasses efter behov.</t>
  </si>
  <si>
    <t>Dag</t>
  </si>
  <si>
    <t>Dato</t>
  </si>
  <si>
    <t>Uge</t>
  </si>
  <si>
    <t>År</t>
  </si>
  <si>
    <t>Trænignsprogram</t>
  </si>
  <si>
    <t>Type</t>
  </si>
  <si>
    <t>Note</t>
  </si>
  <si>
    <t>Zone</t>
  </si>
  <si>
    <t>Hastighed</t>
  </si>
  <si>
    <t>Tid</t>
  </si>
  <si>
    <t>Distance</t>
  </si>
  <si>
    <t>Realiseret tid</t>
  </si>
  <si>
    <t>Realiseret distance</t>
  </si>
  <si>
    <t>Træningsnote</t>
  </si>
  <si>
    <t>Maraton</t>
  </si>
  <si>
    <t>Konkurrence</t>
  </si>
  <si>
    <t>Konkurrenceløb</t>
  </si>
  <si>
    <t>Distance: 42,2 Tid: 200 minutter</t>
  </si>
  <si>
    <t>Aerob tempo</t>
  </si>
  <si>
    <t>Let løb</t>
  </si>
  <si>
    <t>30 minutter</t>
  </si>
  <si>
    <t>Teknik, agellity og intervaller</t>
  </si>
  <si>
    <t>15 minutter</t>
  </si>
  <si>
    <t>Stigningsløb</t>
  </si>
  <si>
    <t>3 x 100 meter</t>
  </si>
  <si>
    <t>Intervalløb</t>
  </si>
  <si>
    <t>4 x 1000 meter Zone: AT (400 meter Zone: Rest)</t>
  </si>
  <si>
    <t>Lang tur</t>
  </si>
  <si>
    <t>Løb</t>
  </si>
  <si>
    <t>20 minutter</t>
  </si>
  <si>
    <t>10 minutter</t>
  </si>
  <si>
    <t>Temposkift + teknik</t>
  </si>
  <si>
    <t>Temposkift</t>
  </si>
  <si>
    <t>500 meter Zone: Ae2</t>
  </si>
  <si>
    <t>500 meter Zone: An1</t>
  </si>
  <si>
    <t>Maraton tempo</t>
  </si>
  <si>
    <t>5 x 1000 meter Zone: AT (400 meter Zone: Rest)</t>
  </si>
  <si>
    <t>Jog</t>
  </si>
  <si>
    <t>25 minutter</t>
  </si>
  <si>
    <t>5 minutter</t>
  </si>
  <si>
    <t>4 x 1500 meter Zone: AT (400 meter Zone: Rest)</t>
  </si>
  <si>
    <t>8 x 800 meter Zone: AT (400 meter Zone: Rest)</t>
  </si>
  <si>
    <t>500 meter Zone: An2</t>
  </si>
  <si>
    <t>20 minuter</t>
  </si>
  <si>
    <t>500 meter Zone: Ae3</t>
  </si>
  <si>
    <t>Mælkesyretærskel</t>
  </si>
  <si>
    <t>6 x 1000 meter Zone: AT (400 meter Zone: Rest)</t>
  </si>
  <si>
    <t>8 x 1000 meter Zone: AT (400 meter Zone: Rest)</t>
  </si>
  <si>
    <t>6 x 1500 meter Zone: AT (400 meter Zone: Rest)</t>
  </si>
  <si>
    <t>6 x 1200 meter Zone: AT (400 meter Zone: Rest)</t>
  </si>
  <si>
    <t>5 x 1500 meter Zone: AT (500 meter Zone: Rest)</t>
  </si>
  <si>
    <t>Intervaller + teknik</t>
  </si>
  <si>
    <t>Distanceløb</t>
  </si>
  <si>
    <t>Distance: 1500 meter. Zone: MT</t>
  </si>
  <si>
    <t>Distance: 500 meter. Zone: AT</t>
  </si>
  <si>
    <t>3 minutter</t>
  </si>
  <si>
    <t>8 x 800 meter Zone: AT (400 meter. Zone: Rest)</t>
  </si>
  <si>
    <t>3 x 3000 meter Zone: MT (1000 meter Zone: Rest)</t>
  </si>
  <si>
    <t>7 x 800 meter Zone: AT (400 meter. Zone: Rest)</t>
  </si>
  <si>
    <t>3 x 2500 meter Zone: MT (1000 meter Zone: Rest)</t>
  </si>
  <si>
    <t>6 x 800 meter Zone: AT (400 meter. Zone: Rest)</t>
  </si>
  <si>
    <t>3 x 2000 meter Zone: MT (800 meter Zone: Rest)</t>
  </si>
  <si>
    <t>Grundtræning</t>
  </si>
  <si>
    <t>4 x 800 meter Zone: AT (400 meter. Zone: Rest)</t>
  </si>
  <si>
    <t>Distance: 1000 meter. Zone: MT</t>
  </si>
  <si>
    <t>4 x 500 meter Zone: AT (200 meter. Zone: Rest)</t>
  </si>
  <si>
    <t>5 x 600 meter Zone: AT (400 meter. Zone: Rest)</t>
  </si>
  <si>
    <t>4 x 600 meter Zone: AT (400 meter. Zone: Rest)</t>
  </si>
  <si>
    <t>5 x 500 meter Zone: AT (400 meter. Zone: Rest)</t>
  </si>
  <si>
    <t>Temposkift-pas</t>
  </si>
  <si>
    <t>Restitutionsløb</t>
  </si>
  <si>
    <t>Halvmaraton</t>
  </si>
  <si>
    <t>Distance: 21,1 Tid: 90 minutter</t>
  </si>
  <si>
    <t>3 x 200 meter</t>
  </si>
  <si>
    <t>4 x 1000 meter Zone: An1 (400 meter Zone: Rest)</t>
  </si>
  <si>
    <t>Distance: 1000 meter. Zone: AT</t>
  </si>
  <si>
    <t>10 x 400 meter Zone: An2 (100 meter Zone: Rest)</t>
  </si>
  <si>
    <t>6 x 800 meter Zone: An1 (400 meter Zone: Rest)</t>
  </si>
  <si>
    <t>25 minuter</t>
  </si>
  <si>
    <t>6 x 1000 meter Zone: An1 (400 meter Zone: Rest)</t>
  </si>
  <si>
    <t>30 minuter</t>
  </si>
  <si>
    <t>8 x 800 meter Zone: An1 (400 meter Zone: Rest)</t>
  </si>
  <si>
    <t>Frisk løb</t>
  </si>
  <si>
    <t>5 Minutter</t>
  </si>
  <si>
    <t>6 x 1200 meter Zone: AT (500 meter Zone: Rest)</t>
  </si>
  <si>
    <t>Cph Half</t>
  </si>
  <si>
    <t>Distance: 500 meter. Zone: An1</t>
  </si>
  <si>
    <t>12 x 600 meter Zone: An1 (200 meter. Zone: Rest)</t>
  </si>
  <si>
    <t>10 x 600 meter Zone: An1 (200 meter. Zone: Rest)</t>
  </si>
  <si>
    <t>4 x 1500 meter Zone: AT (500 meter Zone: Rest)</t>
  </si>
  <si>
    <t>8 x 600 meter Zone: An1 (300 meter. Zone: Rest)</t>
  </si>
  <si>
    <t>Max Minutter/KM</t>
  </si>
  <si>
    <t>Min Minutter/KM</t>
  </si>
  <si>
    <t>Max sekunder</t>
  </si>
  <si>
    <t>Min sekunder</t>
  </si>
  <si>
    <t>Gennemsnit sekunder</t>
  </si>
  <si>
    <t>Gennemsnit Minut/KM</t>
  </si>
  <si>
    <t>Tolerence</t>
  </si>
  <si>
    <t>Estimeret halvmaraton tempo</t>
  </si>
  <si>
    <t>All out</t>
  </si>
  <si>
    <t>An4</t>
  </si>
  <si>
    <t>Estimeret halvmaraton tid</t>
  </si>
  <si>
    <t>Sprint</t>
  </si>
  <si>
    <t>An3</t>
  </si>
  <si>
    <t>Estimeret maraton tempo</t>
  </si>
  <si>
    <t>Hurtig løb</t>
  </si>
  <si>
    <t>An2</t>
  </si>
  <si>
    <t>Estimeret maraton tid</t>
  </si>
  <si>
    <t>Meget frisk løb</t>
  </si>
  <si>
    <t>An1</t>
  </si>
  <si>
    <t>AT</t>
  </si>
  <si>
    <t>Ae3</t>
  </si>
  <si>
    <t>Ae2</t>
  </si>
  <si>
    <t>Ae1</t>
  </si>
  <si>
    <t>Rest</t>
  </si>
  <si>
    <t>MT</t>
  </si>
  <si>
    <t>5:15</t>
  </si>
  <si>
    <t>5:16</t>
  </si>
  <si>
    <t>11:25</t>
  </si>
  <si>
    <t>5:04</t>
  </si>
  <si>
    <t>5:06</t>
  </si>
  <si>
    <t>5:33</t>
  </si>
  <si>
    <t>5:51</t>
  </si>
  <si>
    <t>5:34</t>
  </si>
  <si>
    <t>6:00</t>
  </si>
  <si>
    <t>5:52</t>
  </si>
  <si>
    <t>6:11</t>
  </si>
  <si>
    <t>6:01</t>
  </si>
  <si>
    <t>6:44</t>
  </si>
  <si>
    <t>6:12</t>
  </si>
  <si>
    <t>7:30</t>
  </si>
  <si>
    <t>6:45</t>
  </si>
  <si>
    <t>8:34</t>
  </si>
  <si>
    <t>Hechmann arbejder med 9 træningszoner, som kan bestemmes med en test hos Hechmann Sport – eller ved at lave to løbetest; én hvor du løber så langt du kan på 10 minutter og én hvor du løber så langt du kan på 60 minutter. Det er selvsagt, at en test i et løbelaboratorium er langt mere præcis, men som hyggeløber kan de 2 “selvtests” sagtens gå an. Resultaterne fra de 2 "selv-tests" indtastes på beregneren her: http://runningcalculator.hechmannsport.dk/, eller du kan hente en App</t>
  </si>
  <si>
    <t>Hamborg ½ Maraton</t>
  </si>
  <si>
    <t>Hamborg Maraton 2017</t>
  </si>
  <si>
    <t>Folderen er inddelt i faner så hvis man skal løbe Maraton trykker man på den fane osv. Man kan altid bruge grundtræningsprogrammet mellem 2 løb.</t>
  </si>
  <si>
    <t>Maraton køre over 15 uger, 4 gange pr uge</t>
  </si>
  <si>
    <t>½ Maraton køre over 12 uger, 4 gange pr uge</t>
  </si>
  <si>
    <t>Grundforløbet er over 13 uger, og har 3 gange pr 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</si>
</sst>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D0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4" applyNumberFormat="0" applyFill="0" applyAlignment="0" applyProtection="0"/>
  </cellStyleXfs>
  <cellXfs count="85">
    <xf numFmtId="0" fontId="0" fillId="0" borderId="0" xfId="0"/>
    <xf numFmtId="0" fontId="1" fillId="0" borderId="0" xfId="0" applyFont="1"/>
    <xf numFmtId="49" fontId="0" fillId="0" borderId="0" xfId="0" applyNumberFormat="1"/>
    <xf numFmtId="0" fontId="1" fillId="0" borderId="0" xfId="0" applyNumberFormat="1" applyFont="1"/>
    <xf numFmtId="0" fontId="0" fillId="0" borderId="0" xfId="0" applyNumberFormat="1"/>
    <xf numFmtId="0" fontId="0" fillId="2" borderId="2" xfId="0" applyFill="1" applyBorder="1"/>
    <xf numFmtId="1" fontId="0" fillId="2" borderId="2" xfId="0" applyNumberFormat="1" applyFill="1" applyBorder="1"/>
    <xf numFmtId="49" fontId="1" fillId="2" borderId="1" xfId="0" applyNumberFormat="1" applyFont="1" applyFill="1" applyBorder="1"/>
    <xf numFmtId="0" fontId="0" fillId="2" borderId="3" xfId="0" applyFill="1" applyBorder="1"/>
    <xf numFmtId="0" fontId="1" fillId="2" borderId="1" xfId="0" applyFont="1" applyFill="1" applyBorder="1"/>
    <xf numFmtId="49" fontId="0" fillId="2" borderId="3" xfId="0" applyNumberFormat="1" applyFill="1" applyBorder="1"/>
    <xf numFmtId="164" fontId="1" fillId="0" borderId="0" xfId="0" applyNumberFormat="1" applyFont="1"/>
    <xf numFmtId="164" fontId="0" fillId="0" borderId="0" xfId="0" applyNumberFormat="1"/>
    <xf numFmtId="49" fontId="0" fillId="3" borderId="2" xfId="0" applyNumberFormat="1" applyFill="1" applyBorder="1"/>
    <xf numFmtId="49" fontId="0" fillId="4" borderId="2" xfId="0" applyNumberFormat="1" applyFill="1" applyBorder="1"/>
    <xf numFmtId="49" fontId="0" fillId="5" borderId="2" xfId="0" applyNumberFormat="1" applyFill="1" applyBorder="1"/>
    <xf numFmtId="49" fontId="0" fillId="6" borderId="3" xfId="0" applyNumberFormat="1" applyFill="1" applyBorder="1"/>
    <xf numFmtId="49" fontId="0" fillId="6" borderId="2" xfId="0" applyNumberFormat="1" applyFill="1" applyBorder="1"/>
    <xf numFmtId="14" fontId="1" fillId="0" borderId="0" xfId="0" applyNumberFormat="1" applyFont="1"/>
    <xf numFmtId="1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49" fontId="0" fillId="0" borderId="0" xfId="0" applyNumberFormat="1" applyBorder="1"/>
    <xf numFmtId="0" fontId="0" fillId="0" borderId="0" xfId="0" applyBorder="1"/>
    <xf numFmtId="0" fontId="4" fillId="0" borderId="4" xfId="3"/>
    <xf numFmtId="1" fontId="1" fillId="0" borderId="0" xfId="0" applyNumberFormat="1" applyFont="1"/>
    <xf numFmtId="0" fontId="0" fillId="0" borderId="0" xfId="0" applyFont="1"/>
    <xf numFmtId="0" fontId="0" fillId="0" borderId="0" xfId="0" applyNumberFormat="1" applyFont="1"/>
    <xf numFmtId="164" fontId="1" fillId="7" borderId="2" xfId="0" applyNumberFormat="1" applyFont="1" applyFill="1" applyBorder="1"/>
    <xf numFmtId="14" fontId="1" fillId="7" borderId="2" xfId="0" applyNumberFormat="1" applyFont="1" applyFill="1" applyBorder="1"/>
    <xf numFmtId="1" fontId="1" fillId="7" borderId="2" xfId="0" applyNumberFormat="1" applyFont="1" applyFill="1" applyBorder="1"/>
    <xf numFmtId="0" fontId="1" fillId="7" borderId="2" xfId="0" applyFont="1" applyFill="1" applyBorder="1"/>
    <xf numFmtId="2" fontId="1" fillId="7" borderId="2" xfId="0" applyNumberFormat="1" applyFont="1" applyFill="1" applyBorder="1"/>
    <xf numFmtId="164" fontId="0" fillId="7" borderId="2" xfId="0" applyNumberFormat="1" applyFont="1" applyFill="1" applyBorder="1"/>
    <xf numFmtId="14" fontId="0" fillId="7" borderId="2" xfId="0" applyNumberFormat="1" applyFont="1" applyFill="1" applyBorder="1"/>
    <xf numFmtId="0" fontId="0" fillId="7" borderId="2" xfId="0" applyFont="1" applyFill="1" applyBorder="1"/>
    <xf numFmtId="1" fontId="0" fillId="7" borderId="2" xfId="0" applyNumberFormat="1" applyFont="1" applyFill="1" applyBorder="1"/>
    <xf numFmtId="2" fontId="0" fillId="7" borderId="2" xfId="0" applyNumberFormat="1" applyFont="1" applyFill="1" applyBorder="1"/>
    <xf numFmtId="164" fontId="4" fillId="0" borderId="0" xfId="3" applyNumberFormat="1" applyBorder="1"/>
    <xf numFmtId="0" fontId="4" fillId="0" borderId="0" xfId="3" applyBorder="1"/>
    <xf numFmtId="1" fontId="4" fillId="0" borderId="0" xfId="3" applyNumberFormat="1" applyBorder="1"/>
    <xf numFmtId="2" fontId="4" fillId="0" borderId="0" xfId="3" applyNumberFormat="1" applyBorder="1"/>
    <xf numFmtId="164" fontId="1" fillId="8" borderId="2" xfId="0" applyNumberFormat="1" applyFont="1" applyFill="1" applyBorder="1"/>
    <xf numFmtId="14" fontId="1" fillId="8" borderId="2" xfId="0" applyNumberFormat="1" applyFont="1" applyFill="1" applyBorder="1"/>
    <xf numFmtId="1" fontId="1" fillId="8" borderId="2" xfId="0" applyNumberFormat="1" applyFont="1" applyFill="1" applyBorder="1"/>
    <xf numFmtId="0" fontId="1" fillId="8" borderId="2" xfId="0" applyFont="1" applyFill="1" applyBorder="1"/>
    <xf numFmtId="2" fontId="1" fillId="8" borderId="2" xfId="0" applyNumberFormat="1" applyFont="1" applyFill="1" applyBorder="1"/>
    <xf numFmtId="164" fontId="0" fillId="8" borderId="2" xfId="0" applyNumberFormat="1" applyFont="1" applyFill="1" applyBorder="1"/>
    <xf numFmtId="14" fontId="0" fillId="8" borderId="2" xfId="0" applyNumberFormat="1" applyFont="1" applyFill="1" applyBorder="1"/>
    <xf numFmtId="0" fontId="0" fillId="8" borderId="2" xfId="0" applyFont="1" applyFill="1" applyBorder="1"/>
    <xf numFmtId="1" fontId="0" fillId="8" borderId="2" xfId="0" applyNumberFormat="1" applyFont="1" applyFill="1" applyBorder="1"/>
    <xf numFmtId="2" fontId="0" fillId="8" borderId="2" xfId="0" applyNumberFormat="1" applyFont="1" applyFill="1" applyBorder="1"/>
    <xf numFmtId="164" fontId="1" fillId="9" borderId="2" xfId="0" applyNumberFormat="1" applyFont="1" applyFill="1" applyBorder="1"/>
    <xf numFmtId="14" fontId="1" fillId="9" borderId="2" xfId="0" applyNumberFormat="1" applyFont="1" applyFill="1" applyBorder="1"/>
    <xf numFmtId="1" fontId="1" fillId="9" borderId="2" xfId="0" applyNumberFormat="1" applyFont="1" applyFill="1" applyBorder="1"/>
    <xf numFmtId="0" fontId="1" fillId="9" borderId="2" xfId="0" applyFont="1" applyFill="1" applyBorder="1"/>
    <xf numFmtId="2" fontId="1" fillId="9" borderId="2" xfId="0" applyNumberFormat="1" applyFont="1" applyFill="1" applyBorder="1"/>
    <xf numFmtId="14" fontId="0" fillId="9" borderId="2" xfId="0" applyNumberFormat="1" applyFont="1" applyFill="1" applyBorder="1"/>
    <xf numFmtId="0" fontId="0" fillId="9" borderId="2" xfId="0" applyFont="1" applyFill="1" applyBorder="1"/>
    <xf numFmtId="1" fontId="0" fillId="9" borderId="2" xfId="0" applyNumberFormat="1" applyFont="1" applyFill="1" applyBorder="1"/>
    <xf numFmtId="2" fontId="0" fillId="9" borderId="2" xfId="0" applyNumberFormat="1" applyFont="1" applyFill="1" applyBorder="1"/>
    <xf numFmtId="164" fontId="0" fillId="9" borderId="2" xfId="0" applyNumberFormat="1" applyFont="1" applyFill="1" applyBorder="1"/>
    <xf numFmtId="0" fontId="1" fillId="0" borderId="5" xfId="0" applyFont="1" applyBorder="1"/>
    <xf numFmtId="49" fontId="1" fillId="0" borderId="6" xfId="0" applyNumberFormat="1" applyFont="1" applyBorder="1"/>
    <xf numFmtId="0" fontId="1" fillId="0" borderId="7" xfId="0" applyFont="1" applyBorder="1"/>
    <xf numFmtId="0" fontId="0" fillId="0" borderId="8" xfId="0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0" fontId="4" fillId="0" borderId="4" xfId="3" applyAlignment="1"/>
    <xf numFmtId="0" fontId="0" fillId="8" borderId="2" xfId="0" applyFill="1" applyBorder="1" applyAlignment="1"/>
    <xf numFmtId="0" fontId="0" fillId="0" borderId="0" xfId="0" applyAlignment="1"/>
    <xf numFmtId="0" fontId="0" fillId="9" borderId="2" xfId="0" applyFill="1" applyBorder="1" applyAlignment="1"/>
    <xf numFmtId="0" fontId="0" fillId="7" borderId="2" xfId="0" applyFill="1" applyBorder="1" applyAlignment="1"/>
    <xf numFmtId="0" fontId="1" fillId="2" borderId="2" xfId="0" applyFont="1" applyFill="1" applyBorder="1"/>
    <xf numFmtId="0" fontId="4" fillId="0" borderId="0" xfId="3" applyFont="1" applyBorder="1"/>
    <xf numFmtId="1" fontId="4" fillId="0" borderId="0" xfId="3" applyNumberFormat="1" applyFont="1" applyBorder="1"/>
    <xf numFmtId="0" fontId="0" fillId="7" borderId="2" xfId="0" applyFont="1" applyFill="1" applyBorder="1" applyAlignment="1"/>
    <xf numFmtId="0" fontId="1" fillId="0" borderId="1" xfId="0" applyFont="1" applyBorder="1"/>
    <xf numFmtId="0" fontId="0" fillId="0" borderId="11" xfId="0" applyBorder="1"/>
    <xf numFmtId="0" fontId="0" fillId="0" borderId="11" xfId="0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5" borderId="1" xfId="0" applyFont="1" applyFill="1" applyBorder="1" applyAlignment="1">
      <alignment wrapText="1"/>
    </xf>
  </cellXfs>
  <cellStyles count="4">
    <cellStyle name="Besøgt link" xfId="1" builtinId="9" hidden="1"/>
    <cellStyle name="Link" xfId="2" builtinId="8" hidden="1"/>
    <cellStyle name="Normal" xfId="0" builtinId="0"/>
    <cellStyle name="Overskrift 2" xfId="3" builtinId="17"/>
  </cellStyles>
  <dxfs count="0"/>
  <tableStyles count="0" defaultTableStyle="TableStyleMedium2" defaultPivotStyle="PivotStyleLight16"/>
  <colors>
    <mruColors>
      <color rgb="FFFF0D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SpecielleZoner" displayName="SpecielleZoner" ref="A1:B2" totalsRowShown="0">
  <autoFilter ref="A1:B2"/>
  <tableColumns count="2">
    <tableColumn id="1" name="Type"/>
    <tableColumn id="2" name="Zone">
      <calculatedColumnFormula>TræningsZoner!C7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D1:D9" totalsRowShown="0">
  <autoFilter ref="D1:D9"/>
  <tableColumns count="1">
    <tableColumn id="1" name="Typ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tabSelected="1" workbookViewId="0">
      <selection activeCell="A11" sqref="A11"/>
    </sheetView>
  </sheetViews>
  <sheetFormatPr defaultRowHeight="15" x14ac:dyDescent="0.25"/>
  <cols>
    <col min="1" max="1" width="137.7109375" customWidth="1"/>
  </cols>
  <sheetData>
    <row r="1" spans="1:1" x14ac:dyDescent="0.25">
      <c r="A1" s="23"/>
    </row>
    <row r="2" spans="1:1" ht="15.75" thickBot="1" x14ac:dyDescent="0.3">
      <c r="A2" s="23"/>
    </row>
    <row r="3" spans="1:1" ht="15.75" thickBot="1" x14ac:dyDescent="0.3">
      <c r="A3" s="78" t="s">
        <v>0</v>
      </c>
    </row>
    <row r="4" spans="1:1" ht="15.75" thickBot="1" x14ac:dyDescent="0.3">
      <c r="A4" s="79"/>
    </row>
    <row r="5" spans="1:1" ht="45.75" thickBot="1" x14ac:dyDescent="0.3">
      <c r="A5" s="82" t="s">
        <v>1</v>
      </c>
    </row>
    <row r="6" spans="1:1" ht="15.75" thickBot="1" x14ac:dyDescent="0.3">
      <c r="A6" s="80"/>
    </row>
    <row r="7" spans="1:1" ht="30" x14ac:dyDescent="0.25">
      <c r="A7" s="83" t="s">
        <v>2</v>
      </c>
    </row>
    <row r="8" spans="1:1" ht="60.75" thickBot="1" x14ac:dyDescent="0.3">
      <c r="A8" s="81" t="s">
        <v>137</v>
      </c>
    </row>
    <row r="9" spans="1:1" x14ac:dyDescent="0.25">
      <c r="A9" s="80"/>
    </row>
    <row r="10" spans="1:1" ht="15.75" thickBot="1" x14ac:dyDescent="0.3">
      <c r="A10" s="80"/>
    </row>
    <row r="11" spans="1:1" ht="30.75" thickBot="1" x14ac:dyDescent="0.3">
      <c r="A11" s="84" t="s">
        <v>3</v>
      </c>
    </row>
    <row r="12" spans="1:1" ht="15.75" thickBot="1" x14ac:dyDescent="0.3">
      <c r="A12" s="23"/>
    </row>
    <row r="13" spans="1:1" ht="15.75" thickBot="1" x14ac:dyDescent="0.3">
      <c r="A13" s="78" t="s">
        <v>140</v>
      </c>
    </row>
    <row r="14" spans="1:1" ht="15.75" thickBot="1" x14ac:dyDescent="0.3">
      <c r="A14" s="23"/>
    </row>
    <row r="15" spans="1:1" ht="15.75" thickBot="1" x14ac:dyDescent="0.3">
      <c r="A15" s="78" t="s">
        <v>141</v>
      </c>
    </row>
    <row r="16" spans="1:1" ht="15.75" thickBot="1" x14ac:dyDescent="0.3">
      <c r="A16" s="23"/>
    </row>
    <row r="17" spans="1:1" ht="15.75" thickBot="1" x14ac:dyDescent="0.3">
      <c r="A17" s="78" t="s">
        <v>142</v>
      </c>
    </row>
    <row r="18" spans="1:1" ht="15.75" thickBot="1" x14ac:dyDescent="0.3"/>
    <row r="19" spans="1:1" ht="15.75" thickBot="1" x14ac:dyDescent="0.3">
      <c r="A19" s="78" t="s">
        <v>143</v>
      </c>
    </row>
    <row r="21" spans="1:1" ht="15.75" thickBot="1" x14ac:dyDescent="0.3"/>
    <row r="22" spans="1:1" ht="15.75" thickBot="1" x14ac:dyDescent="0.3">
      <c r="A22" s="8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470"/>
  <sheetViews>
    <sheetView workbookViewId="0">
      <pane ySplit="1" topLeftCell="A2" activePane="bottomLeft" state="frozen"/>
      <selection pane="bottomLeft" activeCell="B15" sqref="B15"/>
    </sheetView>
  </sheetViews>
  <sheetFormatPr defaultColWidth="9" defaultRowHeight="15" outlineLevelRow="1" outlineLevelCol="1" x14ac:dyDescent="0.25"/>
  <cols>
    <col min="1" max="1" width="11.7109375" style="12" bestFit="1" customWidth="1"/>
    <col min="2" max="2" width="10.85546875" bestFit="1" customWidth="1"/>
    <col min="3" max="3" width="8.42578125" bestFit="1" customWidth="1"/>
    <col min="4" max="4" width="10.28515625" customWidth="1" outlineLevel="1"/>
    <col min="5" max="5" width="19.28515625" customWidth="1" outlineLevel="1"/>
    <col min="6" max="6" width="27.28515625" bestFit="1" customWidth="1"/>
    <col min="7" max="7" width="52.140625" bestFit="1" customWidth="1"/>
    <col min="8" max="8" width="6.28515625" bestFit="1" customWidth="1"/>
    <col min="9" max="9" width="11.28515625" bestFit="1" customWidth="1"/>
    <col min="10" max="10" width="4.28515625" style="19" customWidth="1"/>
    <col min="11" max="11" width="10" style="20" bestFit="1" customWidth="1"/>
    <col min="12" max="12" width="15" style="25" bestFit="1" customWidth="1"/>
    <col min="13" max="13" width="20.85546875" style="1" bestFit="1" customWidth="1"/>
    <col min="14" max="14" width="69.28515625" style="71" bestFit="1" customWidth="1"/>
    <col min="16" max="16" width="11.28515625" bestFit="1" customWidth="1"/>
  </cols>
  <sheetData>
    <row r="1" spans="1:15" s="24" customFormat="1" ht="18" thickBot="1" x14ac:dyDescent="0.35">
      <c r="A1" s="38" t="s">
        <v>4</v>
      </c>
      <c r="B1" s="39" t="s">
        <v>5</v>
      </c>
      <c r="C1" s="39" t="s">
        <v>6</v>
      </c>
      <c r="D1" s="39" t="s">
        <v>7</v>
      </c>
      <c r="E1" s="39" t="s">
        <v>8</v>
      </c>
      <c r="F1" s="39" t="s">
        <v>9</v>
      </c>
      <c r="G1" s="39" t="s">
        <v>10</v>
      </c>
      <c r="H1" s="39" t="s">
        <v>11</v>
      </c>
      <c r="I1" s="39" t="s">
        <v>12</v>
      </c>
      <c r="J1" s="40" t="s">
        <v>13</v>
      </c>
      <c r="K1" s="41" t="s">
        <v>14</v>
      </c>
      <c r="L1" s="76" t="s">
        <v>15</v>
      </c>
      <c r="M1" s="75" t="s">
        <v>16</v>
      </c>
      <c r="N1" s="69" t="s">
        <v>17</v>
      </c>
    </row>
    <row r="2" spans="1:15" ht="15.75" thickTop="1" x14ac:dyDescent="0.25">
      <c r="A2" s="42">
        <f>B2</f>
        <v>42848</v>
      </c>
      <c r="B2" s="43">
        <v>42848</v>
      </c>
      <c r="C2" s="44">
        <f>IF(A2="","",WEEKNUM(B2,2))</f>
        <v>17</v>
      </c>
      <c r="D2" s="44">
        <f>IF(A2="","",YEAR((B2)))</f>
        <v>2017</v>
      </c>
      <c r="E2" s="44" t="s">
        <v>18</v>
      </c>
      <c r="F2" s="45" t="s">
        <v>19</v>
      </c>
      <c r="G2" s="45" t="s">
        <v>139</v>
      </c>
      <c r="H2" s="45" t="str">
        <f>IF(ISERROR(VLOOKUP(F2,Table3[[#All],[Type]],1,FALSE))=FALSE(),"",IF(F2="","",IFERROR(IFERROR(TræningsZone,StigningsløbZone),IF(F2="Intervalløb",IntervalZone,IF(F2="Temposkift",TemposkiftZone,IF(F2="Konkurrenceløb","N/A",IF(F2="Distanceløb",DistanceløbZone,"Ukendt træningstype")))))))</f>
        <v/>
      </c>
      <c r="I2" s="45" t="str">
        <f>IF(F2="Konkurrenceløb",KonkurrenceløbHastighed,IF(ISERROR(VLOOKUP(F2,Table3[[#All],[Type]],1,FALSE))=FALSE(),"",IF(F2="","",TræningsHastighed)))</f>
        <v/>
      </c>
      <c r="J2" s="44">
        <f ca="1">IF(ISERROR(VLOOKUP(F2,Table3[[#All],[Type]],1,FALSE))=FALSE(),SUMIF(OFFSET(B2,1,0,50),B2,OFFSET(J2,1,0,50)),IF(F2="","",IF(ISERROR(VLOOKUP(F2,TræningsZoner!B:B,1,FALSE))=FALSE(),NormalTid,IF(F2="Stigningsløb",StigningsløbTid,IF(F2="Intervalløb",IntervalTid,IF(F2="Temposkift",TemposkiftTid,IF(F2="Konkurrenceløb",KonkurrenceløbTid,IF(F2="Distanceløb",DistanceløbTid,"Ukendt træningstype"))))))))</f>
        <v>200</v>
      </c>
      <c r="K2" s="46">
        <f ca="1">IF(ISERROR(VLOOKUP(F2,Table3[[#All],[Type]],1,FALSE))=FALSE(),SUMIF(OFFSET(B2,1,0,50),B2,OFFSET(K2,1,0,50)),IF(F2="","",IF(ISERROR(VLOOKUP(F2,TræningsZoner!B:B,1,FALSE))=FALSE(),NormalDistance,IF(F2="Stigningsløb",StigningsløbDistance,IF(F2="Intervalløb",IntervalDistance,IF(F2="Temposkift",TemposkiftDistance,IF(F2="konkurrenceløb",KonkurrenceløbDistance,IF(F2="Distanceløb",DistanceløbDistance,"Ukendt træningstype"))))))))</f>
        <v>42.2</v>
      </c>
      <c r="L2" s="44"/>
      <c r="M2" s="45"/>
      <c r="N2" s="70"/>
      <c r="O2" s="4"/>
    </row>
    <row r="3" spans="1:15" s="26" customFormat="1" hidden="1" outlineLevel="1" x14ac:dyDescent="0.25">
      <c r="A3" s="47"/>
      <c r="B3" s="48">
        <v>42848</v>
      </c>
      <c r="C3" s="44" t="str">
        <f t="shared" ref="C3:C66" si="0">IF(A3="","",WEEKNUM(B3,2))</f>
        <v/>
      </c>
      <c r="D3" s="44" t="str">
        <f t="shared" ref="D3:D66" si="1">IF(A3="","",YEAR((B3)))</f>
        <v/>
      </c>
      <c r="E3" s="44"/>
      <c r="F3" s="49" t="s">
        <v>20</v>
      </c>
      <c r="G3" s="49" t="s">
        <v>21</v>
      </c>
      <c r="H3" s="49" t="str">
        <f>IF(ISERROR(VLOOKUP(F3,Table3[[#All],[Type]],1,FALSE))=FALSE(),"",IF(F3="","",IFERROR(IFERROR(TræningsZone,StigningsløbZone),IF(F3="Intervalløb",IntervalZone,IF(F3="Temposkift",TemposkiftZone,IF(F3="Konkurrenceløb","N/A",IF(F3="Distanceløb",DistanceløbZone,"Ukendt træningstype")))))))</f>
        <v>N/A</v>
      </c>
      <c r="I3" s="49" t="str">
        <f>IF(F3="Konkurrenceløb",KonkurrenceløbHastighed,IF(ISERROR(VLOOKUP(F3,Table3[[#All],[Type]],1,FALSE))=FALSE(),"",IF(F3="","",TræningsHastighed)))</f>
        <v>4:44</v>
      </c>
      <c r="J3" s="50">
        <f ca="1">IF(ISERROR(VLOOKUP(F3,Table3[[#All],[Type]],1,FALSE))=FALSE(),SUMIF(OFFSET(B3,1,0,50),B3,OFFSET(J3,1,0,50)),IF(F3="","",IF(ISERROR(VLOOKUP(F3,TræningsZoner!B:B,1,FALSE))=FALSE(),NormalTid,IF(F3="Stigningsløb",StigningsløbTid,IF(F3="Intervalløb",IntervalTid,IF(F3="Temposkift",TemposkiftTid,IF(F3="Konkurrenceløb",KonkurrenceløbTid,IF(F3="Distanceløb",DistanceløbTid,"Ukendt træningstype"))))))))</f>
        <v>200</v>
      </c>
      <c r="K3" s="51">
        <f ca="1">IF(ISERROR(VLOOKUP(F3,Table3[[#All],[Type]],1,FALSE))=FALSE(),SUMIF(OFFSET(B3,1,0,50),B3,OFFSET(K3,1,0,50)),IF(F3="","",IF(ISERROR(VLOOKUP(F3,TræningsZoner!B:B,1,FALSE))=FALSE(),NormalDistance,IF(F3="Stigningsløb",StigningsløbDistance,IF(F3="Intervalløb",IntervalDistance,IF(F3="Temposkift",TemposkiftDistance,IF(F3="konkurrenceløb",KonkurrenceløbDistance,IF(F3="Distanceløb",DistanceløbDistance,"Ukendt træningstype"))))))))</f>
        <v>42.2</v>
      </c>
      <c r="L3" s="44"/>
      <c r="M3" s="45"/>
      <c r="N3" s="70"/>
      <c r="O3" s="27"/>
    </row>
    <row r="4" spans="1:15" collapsed="1" x14ac:dyDescent="0.25">
      <c r="A4" s="42">
        <f t="shared" ref="A4:A6" si="2">B4</f>
        <v>42845</v>
      </c>
      <c r="B4" s="43">
        <v>42845</v>
      </c>
      <c r="C4" s="44">
        <f t="shared" si="0"/>
        <v>17</v>
      </c>
      <c r="D4" s="44">
        <f t="shared" si="1"/>
        <v>2017</v>
      </c>
      <c r="E4" s="44" t="s">
        <v>18</v>
      </c>
      <c r="F4" s="45" t="s">
        <v>22</v>
      </c>
      <c r="G4" s="45"/>
      <c r="H4" s="45" t="str">
        <f>IF(ISERROR(VLOOKUP(F4,Table3[[#All],[Type]],1,FALSE))=FALSE(),"",IF(F4="","",IFERROR(IFERROR(TræningsZone,StigningsløbZone),IF(F4="Intervalløb",IntervalZone,IF(F4="Temposkift",TemposkiftZone,IF(F4="Konkurrenceløb","N/A",IF(F4="Distanceløb",DistanceløbZone,"Ukendt træningstype")))))))</f>
        <v/>
      </c>
      <c r="I4" s="45" t="str">
        <f>IF(F4="Konkurrenceløb",KonkurrenceløbHastighed,IF(ISERROR(VLOOKUP(F4,Table3[[#All],[Type]],1,FALSE))=FALSE(),"",IF(F4="","",TræningsHastighed)))</f>
        <v/>
      </c>
      <c r="J4" s="44">
        <f ca="1">IF(ISERROR(VLOOKUP(F4,Table3[[#All],[Type]],1,FALSE))=FALSE(),SUMIF(OFFSET(B4,1,0,50),B4,OFFSET(J4,1,0,50)),IF(F4="","",IF(ISERROR(VLOOKUP(F4,TræningsZoner!B:B,1,FALSE))=FALSE(),NormalTid,IF(F4="Stigningsløb",StigningsløbTid,IF(F4="Intervalløb",IntervalTid,IF(F4="Temposkift",TemposkiftTid,IF(F4="Konkurrenceløb",KonkurrenceløbTid,IF(F4="Distanceløb",DistanceløbTid,"Ukendt træningstype"))))))))</f>
        <v>30</v>
      </c>
      <c r="K4" s="46">
        <f ca="1">IF(ISERROR(VLOOKUP(F4,Table3[[#All],[Type]],1,FALSE))=FALSE(),SUMIF(OFFSET(B4,1,0,50),B4,OFFSET(K4,1,0,50)),IF(F4="","",IF(ISERROR(VLOOKUP(F4,TræningsZoner!B:B,1,FALSE))=FALSE(),NormalDistance,IF(F4="Stigningsløb",StigningsløbDistance,IF(F4="Intervalløb",IntervalDistance,IF(F4="Temposkift",TemposkiftDistance,IF(F4="konkurrenceløb",KonkurrenceløbDistance,IF(F4="Distanceløb",DistanceløbDistance,"Ukendt træningstype"))))))))</f>
        <v>4.2105263157894735</v>
      </c>
      <c r="L4" s="44"/>
      <c r="M4" s="45"/>
      <c r="N4" s="70"/>
    </row>
    <row r="5" spans="1:15" hidden="1" outlineLevel="1" x14ac:dyDescent="0.25">
      <c r="A5" s="47"/>
      <c r="B5" s="48">
        <v>42845</v>
      </c>
      <c r="C5" s="44" t="str">
        <f t="shared" si="0"/>
        <v/>
      </c>
      <c r="D5" s="44" t="str">
        <f t="shared" si="1"/>
        <v/>
      </c>
      <c r="E5" s="44"/>
      <c r="F5" s="49" t="s">
        <v>23</v>
      </c>
      <c r="G5" s="49" t="s">
        <v>24</v>
      </c>
      <c r="H5" s="49" t="str">
        <f>IF(ISERROR(VLOOKUP(F5,Table3[[#All],[Type]],1,FALSE))=FALSE(),"",IF(F5="","",IFERROR(IFERROR(TræningsZone,StigningsløbZone),IF(F5="Intervalløb",IntervalZone,IF(F5="Temposkift",TemposkiftZone,IF(F5="Konkurrenceløb","N/A",IF(F5="Distanceløb",DistanceløbZone,"Ukendt træningstype")))))))</f>
        <v>Ae1</v>
      </c>
      <c r="I5" s="49" t="str">
        <f>IF(F5="Konkurrenceløb",KonkurrenceløbHastighed,IF(ISERROR(VLOOKUP(F5,Table3[[#All],[Type]],1,FALSE))=FALSE(),"",IF(F5="","",TræningsHastighed)))</f>
        <v>7:07,5</v>
      </c>
      <c r="J5" s="50">
        <f ca="1">IF(ISERROR(VLOOKUP(F5,Table3[[#All],[Type]],1,FALSE))=FALSE(),SUMIF(OFFSET(B5,1,0,50),B5,OFFSET(J5,1,0,50)),IF(F5="","",IF(ISERROR(VLOOKUP(F5,TræningsZoner!B:B,1,FALSE))=FALSE(),NormalTid,IF(F5="Stigningsløb",StigningsløbTid,IF(F5="Intervalløb",IntervalTid,IF(F5="Temposkift",TemposkiftTid,IF(F5="Konkurrenceløb",KonkurrenceløbTid,IF(F5="Distanceløb",DistanceløbTid,"Ukendt træningstype"))))))))</f>
        <v>30</v>
      </c>
      <c r="K5" s="51">
        <f ca="1">IF(ISERROR(VLOOKUP(F5,Table3[[#All],[Type]],1,FALSE))=FALSE(),SUMIF(OFFSET(B5,1,0,50),B5,OFFSET(K5,1,0,50)),IF(F5="","",IF(ISERROR(VLOOKUP(F5,TræningsZoner!B:B,1,FALSE))=FALSE(),NormalDistance,IF(F5="Stigningsløb",StigningsløbDistance,IF(F5="Intervalløb",IntervalDistance,IF(F5="Temposkift",TemposkiftDistance,IF(F5="konkurrenceløb",KonkurrenceløbDistance,IF(F5="Distanceløb",DistanceløbDistance,"Ukendt træningstype"))))))))</f>
        <v>4.2105263157894735</v>
      </c>
      <c r="L5" s="44"/>
      <c r="M5" s="45"/>
      <c r="N5" s="70"/>
    </row>
    <row r="6" spans="1:15" collapsed="1" x14ac:dyDescent="0.25">
      <c r="A6" s="42">
        <f t="shared" si="2"/>
        <v>42843</v>
      </c>
      <c r="B6" s="43">
        <v>42843</v>
      </c>
      <c r="C6" s="44">
        <f t="shared" si="0"/>
        <v>17</v>
      </c>
      <c r="D6" s="44">
        <f t="shared" si="1"/>
        <v>2017</v>
      </c>
      <c r="E6" s="44" t="s">
        <v>18</v>
      </c>
      <c r="F6" s="45" t="s">
        <v>25</v>
      </c>
      <c r="G6" s="45"/>
      <c r="H6" s="49" t="str">
        <f>IF(ISERROR(VLOOKUP(F6,Table3[[#All],[Type]],1,FALSE))=FALSE(),"",IF(F6="","",IFERROR(IFERROR(TræningsZone,StigningsløbZone),IF(F6="Intervalløb",IntervalZone,IF(F6="Temposkift",TemposkiftZone,IF(F6="Konkurrenceløb","N/A",IF(F6="Distanceløb",DistanceløbZone,"Ukendt træningstype")))))))</f>
        <v/>
      </c>
      <c r="I6" s="49" t="str">
        <f>IF(F6="Konkurrenceløb",KonkurrenceløbHastighed,IF(ISERROR(VLOOKUP(F6,Table3[[#All],[Type]],1,FALSE))=FALSE(),"",IF(F6="","",TræningsHastighed)))</f>
        <v/>
      </c>
      <c r="J6" s="44">
        <f ca="1">IF(ISERROR(VLOOKUP(F6,Table3[[#All],[Type]],1,FALSE))=FALSE(),SUMIF(OFFSET(B6,1,0,50),B6,OFFSET(J6,1,0,50)),IF(F6="","",IF(ISERROR(VLOOKUP(F6,TræningsZoner!B:B,1,FALSE))=FALSE(),NormalTid,IF(F6="Stigningsløb",StigningsløbTid,IF(F6="Intervalløb",IntervalTid,IF(F6="Temposkift",TemposkiftTid,IF(F6="Konkurrenceløb",KonkurrenceløbTid,IF(F6="Distanceløb",DistanceløbTid,"Ukendt træningstype"))))))))</f>
        <v>67.50333333333333</v>
      </c>
      <c r="K6" s="46">
        <f ca="1">IF(ISERROR(VLOOKUP(F6,Table3[[#All],[Type]],1,FALSE))=FALSE(),SUMIF(OFFSET(B6,1,0,50),B6,OFFSET(K6,1,0,50)),IF(F6="","",IF(ISERROR(VLOOKUP(F6,TræningsZoner!B:B,1,FALSE))=FALSE(),NormalDistance,IF(F6="Stigningsløb",StigningsløbDistance,IF(F6="Intervalløb",IntervalDistance,IF(F6="Temposkift",TemposkiftDistance,IF(F6="konkurrenceløb",KonkurrenceløbDistance,IF(F6="Distanceløb",DistanceløbDistance,"Ukendt træningstype"))))))))</f>
        <v>9.7105263157894726</v>
      </c>
      <c r="L6" s="44"/>
      <c r="M6" s="45"/>
      <c r="N6" s="70"/>
    </row>
    <row r="7" spans="1:15" hidden="1" outlineLevel="1" x14ac:dyDescent="0.25">
      <c r="A7" s="42"/>
      <c r="B7" s="48">
        <v>42843</v>
      </c>
      <c r="C7" s="44" t="str">
        <f t="shared" si="0"/>
        <v/>
      </c>
      <c r="D7" s="44" t="str">
        <f t="shared" si="1"/>
        <v/>
      </c>
      <c r="E7" s="44"/>
      <c r="F7" s="49" t="s">
        <v>23</v>
      </c>
      <c r="G7" s="49" t="s">
        <v>26</v>
      </c>
      <c r="H7" s="49" t="str">
        <f>IF(ISERROR(VLOOKUP(F7,Table3[[#All],[Type]],1,FALSE))=FALSE(),"",IF(F7="","",IFERROR(IFERROR(TræningsZone,StigningsløbZone),IF(F7="Intervalløb",IntervalZone,IF(F7="Temposkift",TemposkiftZone,IF(F7="Konkurrenceløb","N/A",IF(F7="Distanceløb",DistanceløbZone,"Ukendt træningstype")))))))</f>
        <v>Ae1</v>
      </c>
      <c r="I7" s="49" t="str">
        <f>IF(F7="Konkurrenceløb",KonkurrenceløbHastighed,IF(ISERROR(VLOOKUP(F7,Table3[[#All],[Type]],1,FALSE))=FALSE(),"",IF(F7="","",TræningsHastighed)))</f>
        <v>7:07,5</v>
      </c>
      <c r="J7" s="50">
        <f ca="1">IF(ISERROR(VLOOKUP(F7,Table3[[#All],[Type]],1,FALSE))=FALSE(),SUMIF(OFFSET(B7,1,0,50),B7,OFFSET(J7,1,0,50)),IF(F7="","",IF(ISERROR(VLOOKUP(F7,TræningsZoner!B:B,1,FALSE))=FALSE(),NormalTid,IF(F7="Stigningsløb",StigningsløbTid,IF(F7="Intervalløb",IntervalTid,IF(F7="Temposkift",TemposkiftTid,IF(F7="Konkurrenceløb",KonkurrenceløbTid,IF(F7="Distanceløb",DistanceløbTid,"Ukendt træningstype"))))))))</f>
        <v>15</v>
      </c>
      <c r="K7" s="51">
        <f ca="1">IF(ISERROR(VLOOKUP(F7,Table3[[#All],[Type]],1,FALSE))=FALSE(),SUMIF(OFFSET(B7,1,0,50),B7,OFFSET(K7,1,0,50)),IF(F7="","",IF(ISERROR(VLOOKUP(F7,TræningsZoner!B:B,1,FALSE))=FALSE(),NormalDistance,IF(F7="Stigningsløb",StigningsløbDistance,IF(F7="Intervalløb",IntervalDistance,IF(F7="Temposkift",TemposkiftDistance,IF(F7="konkurrenceløb",KonkurrenceløbDistance,IF(F7="Distanceløb",DistanceløbDistance,"Ukendt træningstype"))))))))</f>
        <v>2.1052631578947367</v>
      </c>
      <c r="L7" s="44"/>
      <c r="M7" s="45"/>
      <c r="N7" s="70"/>
    </row>
    <row r="8" spans="1:15" hidden="1" outlineLevel="1" x14ac:dyDescent="0.25">
      <c r="A8" s="42"/>
      <c r="B8" s="48">
        <v>42843</v>
      </c>
      <c r="C8" s="44" t="str">
        <f t="shared" si="0"/>
        <v/>
      </c>
      <c r="D8" s="44" t="str">
        <f t="shared" si="1"/>
        <v/>
      </c>
      <c r="E8" s="44"/>
      <c r="F8" s="49" t="s">
        <v>27</v>
      </c>
      <c r="G8" s="49" t="s">
        <v>28</v>
      </c>
      <c r="H8" s="49" t="str">
        <f>IF(ISERROR(VLOOKUP(F8,Table3[[#All],[Type]],1,FALSE))=FALSE(),"",IF(F8="","",IFERROR(IFERROR(TræningsZone,StigningsløbZone),IF(F8="Intervalløb",IntervalZone,IF(F8="Temposkift",TemposkiftZone,IF(F8="Konkurrenceløb","N/A",IF(F8="Distanceløb",DistanceløbZone,"Ukendt træningstype")))))))</f>
        <v>AT</v>
      </c>
      <c r="I8" s="49" t="str">
        <f>IF(F8="Konkurrenceløb",KonkurrenceløbHastighed,IF(ISERROR(VLOOKUP(F8,Table3[[#All],[Type]],1,FALSE))=FALSE(),"",IF(F8="","",TræningsHastighed)))</f>
        <v>5:56</v>
      </c>
      <c r="J8" s="50">
        <f ca="1">IF(ISERROR(VLOOKUP(F8,Table3[[#All],[Type]],1,FALSE))=FALSE(),SUMIF(OFFSET(B8,1,0,50),B8,OFFSET(J8,1,0,50)),IF(F8="","",IF(ISERROR(VLOOKUP(F8,TræningsZoner!B:B,1,FALSE))=FALSE(),NormalTid,IF(F8="Stigningsløb",StigningsløbTid,IF(F8="Intervalløb",IntervalTid,IF(F8="Temposkift",TemposkiftTid,IF(F8="Konkurrenceløb",KonkurrenceløbTid,IF(F8="Distanceløb",DistanceløbTid,"Ukendt træningstype"))))))))</f>
        <v>1.78</v>
      </c>
      <c r="K8" s="51">
        <f ca="1">IF(ISERROR(VLOOKUP(F8,Table3[[#All],[Type]],1,FALSE))=FALSE(),SUMIF(OFFSET(B8,1,0,50),B8,OFFSET(K8,1,0,50)),IF(F8="","",IF(ISERROR(VLOOKUP(F8,TræningsZoner!B:B,1,FALSE))=FALSE(),NormalDistance,IF(F8="Stigningsløb",StigningsløbDistance,IF(F8="Intervalløb",IntervalDistance,IF(F8="Temposkift",TemposkiftDistance,IF(F8="konkurrenceløb",KonkurrenceløbDistance,IF(F8="Distanceløb",DistanceløbDistance,"Ukendt træningstype"))))))))</f>
        <v>0.3</v>
      </c>
      <c r="L8" s="44"/>
      <c r="M8" s="45"/>
      <c r="N8" s="70"/>
    </row>
    <row r="9" spans="1:15" hidden="1" outlineLevel="1" x14ac:dyDescent="0.25">
      <c r="A9" s="42"/>
      <c r="B9" s="48">
        <v>42843</v>
      </c>
      <c r="C9" s="44" t="str">
        <f t="shared" si="0"/>
        <v/>
      </c>
      <c r="D9" s="44" t="str">
        <f t="shared" si="1"/>
        <v/>
      </c>
      <c r="E9" s="44"/>
      <c r="F9" s="49" t="s">
        <v>29</v>
      </c>
      <c r="G9" s="49" t="s">
        <v>30</v>
      </c>
      <c r="H9" s="49" t="str">
        <f>IF(ISERROR(VLOOKUP(F9,Table3[[#All],[Type]],1,FALSE))=FALSE(),"",IF(F9="","",IFERROR(IFERROR(TræningsZone,StigningsløbZone),IF(F9="Intervalløb",IntervalZone,IF(F9="Temposkift",TemposkiftZone,IF(F9="Konkurrenceløb","N/A",IF(F9="Distanceløb",DistanceløbZone,"Ukendt træningstype")))))))</f>
        <v>AT</v>
      </c>
      <c r="I9" s="49" t="str">
        <f>IF(F9="Konkurrenceløb",KonkurrenceløbHastighed,IF(ISERROR(VLOOKUP(F9,Table3[[#All],[Type]],1,FALSE))=FALSE(),"",IF(F9="","",TræningsHastighed)))</f>
        <v>5:56</v>
      </c>
      <c r="J9" s="50">
        <f ca="1">IF(ISERROR(VLOOKUP(F9,Table3[[#All],[Type]],1,FALSE))=FALSE(),SUMIF(OFFSET(B9,1,0,50),B9,OFFSET(J9,1,0,50)),IF(F9="","",IF(ISERROR(VLOOKUP(F9,TræningsZoner!B:B,1,FALSE))=FALSE(),NormalTid,IF(F9="Stigningsløb",StigningsløbTid,IF(F9="Intervalløb",IntervalTid,IF(F9="Temposkift",TemposkiftTid,IF(F9="Konkurrenceløb",KonkurrenceløbTid,IF(F9="Distanceløb",DistanceløbTid,"Ukendt træningstype"))))))))</f>
        <v>35.723333333333336</v>
      </c>
      <c r="K9" s="51">
        <f ca="1">IF(ISERROR(VLOOKUP(F9,Table3[[#All],[Type]],1,FALSE))=FALSE(),SUMIF(OFFSET(B9,1,0,50),B9,OFFSET(K9,1,0,50)),IF(F9="","",IF(ISERROR(VLOOKUP(F9,TræningsZoner!B:B,1,FALSE))=FALSE(),NormalDistance,IF(F9="Stigningsløb",StigningsløbDistance,IF(F9="Intervalløb",IntervalDistance,IF(F9="Temposkift",TemposkiftDistance,IF(F9="konkurrenceløb",KonkurrenceløbDistance,IF(F9="Distanceløb",DistanceløbDistance,"Ukendt træningstype"))))))))</f>
        <v>5.2</v>
      </c>
      <c r="L9" s="44"/>
      <c r="M9" s="45"/>
      <c r="N9" s="70"/>
    </row>
    <row r="10" spans="1:15" hidden="1" outlineLevel="1" x14ac:dyDescent="0.25">
      <c r="A10" s="42"/>
      <c r="B10" s="48">
        <v>42843</v>
      </c>
      <c r="C10" s="44" t="str">
        <f t="shared" si="0"/>
        <v/>
      </c>
      <c r="D10" s="44" t="str">
        <f t="shared" si="1"/>
        <v/>
      </c>
      <c r="E10" s="44"/>
      <c r="F10" s="49" t="s">
        <v>23</v>
      </c>
      <c r="G10" s="49" t="s">
        <v>26</v>
      </c>
      <c r="H10" s="49" t="str">
        <f>IF(ISERROR(VLOOKUP(F10,Table3[[#All],[Type]],1,FALSE))=FALSE(),"",IF(F10="","",IFERROR(IFERROR(TræningsZone,StigningsløbZone),IF(F10="Intervalløb",IntervalZone,IF(F10="Temposkift",TemposkiftZone,IF(F10="Konkurrenceløb","N/A",IF(F10="Distanceløb",DistanceløbZone,"Ukendt træningstype")))))))</f>
        <v>Ae1</v>
      </c>
      <c r="I10" s="49" t="str">
        <f>IF(F10="Konkurrenceløb",KonkurrenceløbHastighed,IF(ISERROR(VLOOKUP(F10,Table3[[#All],[Type]],1,FALSE))=FALSE(),"",IF(F10="","",TræningsHastighed)))</f>
        <v>7:07,5</v>
      </c>
      <c r="J10" s="50">
        <f ca="1">IF(ISERROR(VLOOKUP(F10,Table3[[#All],[Type]],1,FALSE))=FALSE(),SUMIF(OFFSET(B10,1,0,50),B10,OFFSET(J10,1,0,50)),IF(F10="","",IF(ISERROR(VLOOKUP(F10,TræningsZoner!B:B,1,FALSE))=FALSE(),NormalTid,IF(F10="Stigningsløb",StigningsløbTid,IF(F10="Intervalløb",IntervalTid,IF(F10="Temposkift",TemposkiftTid,IF(F10="Konkurrenceløb",KonkurrenceløbTid,IF(F10="Distanceløb",DistanceløbTid,"Ukendt træningstype"))))))))</f>
        <v>15</v>
      </c>
      <c r="K10" s="51">
        <f ca="1">IF(ISERROR(VLOOKUP(F10,Table3[[#All],[Type]],1,FALSE))=FALSE(),SUMIF(OFFSET(B10,1,0,50),B10,OFFSET(K10,1,0,50)),IF(F10="","",IF(ISERROR(VLOOKUP(F10,TræningsZoner!B:B,1,FALSE))=FALSE(),NormalDistance,IF(F10="Stigningsløb",StigningsløbDistance,IF(F10="Intervalløb",IntervalDistance,IF(F10="Temposkift",TemposkiftDistance,IF(F10="konkurrenceløb",KonkurrenceløbDistance,IF(F10="Distanceløb",DistanceløbDistance,"Ukendt træningstype"))))))))</f>
        <v>2.1052631578947367</v>
      </c>
      <c r="L10" s="44"/>
      <c r="M10" s="45"/>
      <c r="N10" s="70"/>
    </row>
    <row r="11" spans="1:15" collapsed="1" x14ac:dyDescent="0.25">
      <c r="A11" s="42">
        <f t="shared" ref="A11:A148" si="3">B11</f>
        <v>42840</v>
      </c>
      <c r="B11" s="43">
        <v>42840</v>
      </c>
      <c r="C11" s="44">
        <f t="shared" si="0"/>
        <v>16</v>
      </c>
      <c r="D11" s="44">
        <f t="shared" si="1"/>
        <v>2017</v>
      </c>
      <c r="E11" s="44" t="s">
        <v>18</v>
      </c>
      <c r="F11" s="45" t="s">
        <v>31</v>
      </c>
      <c r="G11" s="45"/>
      <c r="H11" s="49" t="str">
        <f>IF(ISERROR(VLOOKUP(F11,Table3[[#All],[Type]],1,FALSE))=FALSE(),"",IF(F11="","",IFERROR(IFERROR(TræningsZone,StigningsløbZone),IF(F11="Intervalløb",IntervalZone,IF(F11="Temposkift",TemposkiftZone,IF(F11="Konkurrenceløb","N/A",IF(F11="Distanceløb",DistanceløbZone,"Ukendt træningstype")))))))</f>
        <v/>
      </c>
      <c r="I11" s="49" t="str">
        <f>IF(F11="Konkurrenceløb",KonkurrenceløbHastighed,IF(ISERROR(VLOOKUP(F11,Table3[[#All],[Type]],1,FALSE))=FALSE(),"",IF(F11="","",TræningsHastighed)))</f>
        <v/>
      </c>
      <c r="J11" s="44">
        <f ca="1">IF(ISERROR(VLOOKUP(F11,Table3[[#All],[Type]],1,FALSE))=FALSE(),SUMIF(OFFSET(B11,1,0,50),B11,OFFSET(J11,1,0,50)),IF(F11="","",IF(ISERROR(VLOOKUP(F11,TræningsZoner!B:B,1,FALSE))=FALSE(),NormalTid,IF(F11="Stigningsløb",StigningsløbTid,IF(F11="Intervalløb",IntervalTid,IF(F11="Temposkift",TemposkiftTid,IF(F11="Konkurrenceløb",KonkurrenceløbTid,IF(F11="Distanceløb",DistanceløbTid,"Ukendt træningstype"))))))))</f>
        <v>60</v>
      </c>
      <c r="K11" s="46">
        <f ca="1">IF(ISERROR(VLOOKUP(F11,Table3[[#All],[Type]],1,FALSE))=FALSE(),SUMIF(OFFSET(B11,1,0,50),B11,OFFSET(K11,1,0,50)),IF(F11="","",IF(ISERROR(VLOOKUP(F11,TræningsZoner!B:B,1,FALSE))=FALSE(),NormalDistance,IF(F11="Stigningsløb",StigningsløbDistance,IF(F11="Intervalløb",IntervalDistance,IF(F11="Temposkift",TemposkiftDistance,IF(F11="konkurrenceløb",KonkurrenceløbDistance,IF(F11="Distanceløb",DistanceløbDistance,"Ukendt træningstype"))))))))</f>
        <v>8.7068185928739368</v>
      </c>
      <c r="L11" s="44"/>
      <c r="M11" s="45"/>
      <c r="N11" s="70"/>
    </row>
    <row r="12" spans="1:15" hidden="1" outlineLevel="1" x14ac:dyDescent="0.25">
      <c r="A12" s="42"/>
      <c r="B12" s="48">
        <v>42840</v>
      </c>
      <c r="C12" s="44" t="str">
        <f t="shared" si="0"/>
        <v/>
      </c>
      <c r="D12" s="44" t="str">
        <f t="shared" si="1"/>
        <v/>
      </c>
      <c r="E12" s="44"/>
      <c r="F12" s="49" t="s">
        <v>23</v>
      </c>
      <c r="G12" s="49" t="s">
        <v>24</v>
      </c>
      <c r="H12" s="49" t="str">
        <f>IF(ISERROR(VLOOKUP(F12,Table3[[#All],[Type]],1,FALSE))=FALSE(),"",IF(F12="","",IFERROR(IFERROR(TræningsZone,StigningsløbZone),IF(F12="Intervalløb",IntervalZone,IF(F12="Temposkift",TemposkiftZone,IF(F12="Konkurrenceløb","N/A",IF(F12="Distanceløb",DistanceløbZone,"Ukendt træningstype")))))))</f>
        <v>Ae1</v>
      </c>
      <c r="I12" s="49" t="str">
        <f>IF(F12="Konkurrenceløb",KonkurrenceløbHastighed,IF(ISERROR(VLOOKUP(F12,Table3[[#All],[Type]],1,FALSE))=FALSE(),"",IF(F12="","",TræningsHastighed)))</f>
        <v>7:07,5</v>
      </c>
      <c r="J12" s="50">
        <f ca="1">IF(ISERROR(VLOOKUP(F12,Table3[[#All],[Type]],1,FALSE))=FALSE(),SUMIF(OFFSET(B12,1,0,50),B12,OFFSET(J12,1,0,50)),IF(F12="","",IF(ISERROR(VLOOKUP(F12,TræningsZoner!B:B,1,FALSE))=FALSE(),NormalTid,IF(F12="Stigningsløb",StigningsløbTid,IF(F12="Intervalløb",IntervalTid,IF(F12="Temposkift",TemposkiftTid,IF(F12="Konkurrenceløb",KonkurrenceløbTid,IF(F12="Distanceløb",DistanceløbTid,"Ukendt træningstype"))))))))</f>
        <v>30</v>
      </c>
      <c r="K12" s="51">
        <f ca="1">IF(ISERROR(VLOOKUP(F12,Table3[[#All],[Type]],1,FALSE))=FALSE(),SUMIF(OFFSET(B12,1,0,50),B12,OFFSET(K12,1,0,50)),IF(F12="","",IF(ISERROR(VLOOKUP(F12,TræningsZoner!B:B,1,FALSE))=FALSE(),NormalDistance,IF(F12="Stigningsløb",StigningsløbDistance,IF(F12="Intervalløb",IntervalDistance,IF(F12="Temposkift",TemposkiftDistance,IF(F12="konkurrenceløb",KonkurrenceløbDistance,IF(F12="Distanceløb",DistanceløbDistance,"Ukendt træningstype"))))))))</f>
        <v>4.2105263157894735</v>
      </c>
      <c r="L12" s="44"/>
      <c r="M12" s="45"/>
      <c r="N12" s="70"/>
    </row>
    <row r="13" spans="1:15" hidden="1" outlineLevel="1" x14ac:dyDescent="0.25">
      <c r="A13" s="42"/>
      <c r="B13" s="48">
        <v>42840</v>
      </c>
      <c r="C13" s="44" t="str">
        <f t="shared" si="0"/>
        <v/>
      </c>
      <c r="D13" s="44" t="str">
        <f t="shared" si="1"/>
        <v/>
      </c>
      <c r="E13" s="44"/>
      <c r="F13" s="49" t="s">
        <v>32</v>
      </c>
      <c r="G13" s="49" t="s">
        <v>33</v>
      </c>
      <c r="H13" s="49" t="str">
        <f>IF(ISERROR(VLOOKUP(F13,Table3[[#All],[Type]],1,FALSE))=FALSE(),"",IF(F13="","",IFERROR(IFERROR(TræningsZone,StigningsløbZone),IF(F13="Intervalløb",IntervalZone,IF(F13="Temposkift",TemposkiftZone,IF(F13="Konkurrenceløb","N/A",IF(F13="Distanceløb",DistanceløbZone,"Ukendt træningstype")))))))</f>
        <v>Ae2</v>
      </c>
      <c r="I13" s="49" t="str">
        <f>IF(F13="Konkurrenceløb",KonkurrenceløbHastighed,IF(ISERROR(VLOOKUP(F13,Table3[[#All],[Type]],1,FALSE))=FALSE(),"",IF(F13="","",TræningsHastighed)))</f>
        <v>6:28</v>
      </c>
      <c r="J13" s="50">
        <f ca="1">IF(ISERROR(VLOOKUP(F13,Table3[[#All],[Type]],1,FALSE))=FALSE(),SUMIF(OFFSET(B13,1,0,50),B13,OFFSET(J13,1,0,50)),IF(F13="","",IF(ISERROR(VLOOKUP(F13,TræningsZoner!B:B,1,FALSE))=FALSE(),NormalTid,IF(F13="Stigningsløb",StigningsløbTid,IF(F13="Intervalløb",IntervalTid,IF(F13="Temposkift",TemposkiftTid,IF(F13="Konkurrenceløb",KonkurrenceløbTid,IF(F13="Distanceløb",DistanceløbTid,"Ukendt træningstype"))))))))</f>
        <v>20</v>
      </c>
      <c r="K13" s="51">
        <f ca="1">IF(ISERROR(VLOOKUP(F13,Table3[[#All],[Type]],1,FALSE))=FALSE(),SUMIF(OFFSET(B13,1,0,50),B13,OFFSET(K13,1,0,50)),IF(F13="","",IF(ISERROR(VLOOKUP(F13,TræningsZoner!B:B,1,FALSE))=FALSE(),NormalDistance,IF(F13="Stigningsløb",StigningsløbDistance,IF(F13="Intervalløb",IntervalDistance,IF(F13="Temposkift",TemposkiftDistance,IF(F13="konkurrenceløb",KonkurrenceløbDistance,IF(F13="Distanceløb",DistanceløbDistance,"Ukendt træningstype"))))))))</f>
        <v>3.0927835051546393</v>
      </c>
      <c r="L13" s="44"/>
      <c r="M13" s="45"/>
      <c r="N13" s="70"/>
    </row>
    <row r="14" spans="1:15" hidden="1" outlineLevel="1" x14ac:dyDescent="0.25">
      <c r="A14" s="42"/>
      <c r="B14" s="48">
        <v>42840</v>
      </c>
      <c r="C14" s="44" t="str">
        <f t="shared" si="0"/>
        <v/>
      </c>
      <c r="D14" s="44" t="str">
        <f t="shared" si="1"/>
        <v/>
      </c>
      <c r="E14" s="44"/>
      <c r="F14" s="49" t="s">
        <v>23</v>
      </c>
      <c r="G14" s="49" t="s">
        <v>34</v>
      </c>
      <c r="H14" s="49" t="str">
        <f>IF(ISERROR(VLOOKUP(F14,Table3[[#All],[Type]],1,FALSE))=FALSE(),"",IF(F14="","",IFERROR(IFERROR(TræningsZone,StigningsløbZone),IF(F14="Intervalløb",IntervalZone,IF(F14="Temposkift",TemposkiftZone,IF(F14="Konkurrenceløb","N/A",IF(F14="Distanceløb",DistanceløbZone,"Ukendt træningstype")))))))</f>
        <v>Ae1</v>
      </c>
      <c r="I14" s="49" t="str">
        <f>IF(F14="Konkurrenceløb",KonkurrenceløbHastighed,IF(ISERROR(VLOOKUP(F14,Table3[[#All],[Type]],1,FALSE))=FALSE(),"",IF(F14="","",TræningsHastighed)))</f>
        <v>7:07,5</v>
      </c>
      <c r="J14" s="50">
        <f ca="1">IF(ISERROR(VLOOKUP(F14,Table3[[#All],[Type]],1,FALSE))=FALSE(),SUMIF(OFFSET(B14,1,0,50),B14,OFFSET(J14,1,0,50)),IF(F14="","",IF(ISERROR(VLOOKUP(F14,TræningsZoner!B:B,1,FALSE))=FALSE(),NormalTid,IF(F14="Stigningsløb",StigningsløbTid,IF(F14="Intervalløb",IntervalTid,IF(F14="Temposkift",TemposkiftTid,IF(F14="Konkurrenceløb",KonkurrenceløbTid,IF(F14="Distanceløb",DistanceløbTid,"Ukendt træningstype"))))))))</f>
        <v>10</v>
      </c>
      <c r="K14" s="51">
        <f ca="1">IF(ISERROR(VLOOKUP(F14,Table3[[#All],[Type]],1,FALSE))=FALSE(),SUMIF(OFFSET(B14,1,0,50),B14,OFFSET(K14,1,0,50)),IF(F14="","",IF(ISERROR(VLOOKUP(F14,TræningsZoner!B:B,1,FALSE))=FALSE(),NormalDistance,IF(F14="Stigningsløb",StigningsløbDistance,IF(F14="Intervalløb",IntervalDistance,IF(F14="Temposkift",TemposkiftDistance,IF(F14="konkurrenceløb",KonkurrenceløbDistance,IF(F14="Distanceløb",DistanceløbDistance,"Ukendt træningstype"))))))))</f>
        <v>1.4035087719298245</v>
      </c>
      <c r="L14" s="44"/>
      <c r="M14" s="45"/>
      <c r="N14" s="70"/>
    </row>
    <row r="15" spans="1:15" collapsed="1" x14ac:dyDescent="0.25">
      <c r="A15" s="42">
        <f t="shared" si="3"/>
        <v>42839</v>
      </c>
      <c r="B15" s="43">
        <v>42839</v>
      </c>
      <c r="C15" s="44">
        <f t="shared" si="0"/>
        <v>16</v>
      </c>
      <c r="D15" s="44">
        <f t="shared" si="1"/>
        <v>2017</v>
      </c>
      <c r="E15" s="44" t="s">
        <v>18</v>
      </c>
      <c r="F15" s="45" t="s">
        <v>35</v>
      </c>
      <c r="G15" s="45"/>
      <c r="H15" s="49" t="str">
        <f>IF(ISERROR(VLOOKUP(F15,Table3[[#All],[Type]],1,FALSE))=FALSE(),"",IF(F15="","",IFERROR(IFERROR(TræningsZone,StigningsløbZone),IF(F15="Intervalløb",IntervalZone,IF(F15="Temposkift",TemposkiftZone,IF(F15="Konkurrenceløb","N/A",IF(F15="Distanceløb",DistanceløbZone,"Ukendt træningstype")))))))</f>
        <v/>
      </c>
      <c r="I15" s="49" t="str">
        <f>IF(F15="Konkurrenceløb",KonkurrenceløbHastighed,IF(ISERROR(VLOOKUP(F15,Table3[[#All],[Type]],1,FALSE))=FALSE(),"",IF(F15="","",TræningsHastighed)))</f>
        <v/>
      </c>
      <c r="J15" s="44">
        <f ca="1">IF(ISERROR(VLOOKUP(F15,Table3[[#All],[Type]],1,FALSE))=FALSE(),SUMIF(OFFSET(B15,1,0,50),B15,OFFSET(J15,1,0,50)),IF(F15="","",IF(ISERROR(VLOOKUP(F15,TræningsZoner!B:B,1,FALSE))=FALSE(),NormalTid,IF(F15="Stigningsløb",StigningsløbTid,IF(F15="Intervalløb",IntervalTid,IF(F15="Temposkift",TemposkiftTid,IF(F15="Konkurrenceløb",KonkurrenceløbTid,IF(F15="Distanceløb",DistanceløbTid,"Ukendt træningstype"))))))))</f>
        <v>50.042500000000004</v>
      </c>
      <c r="K15" s="46">
        <f ca="1">IF(ISERROR(VLOOKUP(F15,Table3[[#All],[Type]],1,FALSE))=FALSE(),SUMIF(OFFSET(B15,1,0,50),B15,OFFSET(K15,1,0,50)),IF(F15="","",IF(ISERROR(VLOOKUP(F15,TræningsZoner!B:B,1,FALSE))=FALSE(),NormalDistance,IF(F15="Stigningsløb",StigningsløbDistance,IF(F15="Intervalløb",IntervalDistance,IF(F15="Temposkift",TemposkiftDistance,IF(F15="konkurrenceløb",KonkurrenceløbDistance,IF(F15="Distanceløb",DistanceløbDistance,"Ukendt træningstype"))))))))</f>
        <v>7.5105263157894733</v>
      </c>
      <c r="L15" s="44"/>
      <c r="M15" s="45"/>
      <c r="N15" s="70"/>
    </row>
    <row r="16" spans="1:15" s="26" customFormat="1" hidden="1" outlineLevel="1" x14ac:dyDescent="0.25">
      <c r="A16" s="47"/>
      <c r="B16" s="48">
        <v>42839</v>
      </c>
      <c r="C16" s="44" t="str">
        <f t="shared" si="0"/>
        <v/>
      </c>
      <c r="D16" s="44" t="str">
        <f t="shared" si="1"/>
        <v/>
      </c>
      <c r="E16" s="44"/>
      <c r="F16" s="49" t="s">
        <v>23</v>
      </c>
      <c r="G16" s="49" t="s">
        <v>26</v>
      </c>
      <c r="H16" s="49" t="str">
        <f>IF(ISERROR(VLOOKUP(F16,Table3[[#All],[Type]],1,FALSE))=FALSE(),"",IF(F16="","",IFERROR(IFERROR(TræningsZone,StigningsløbZone),IF(F16="Intervalløb",IntervalZone,IF(F16="Temposkift",TemposkiftZone,IF(F16="Konkurrenceløb","N/A",IF(F16="Distanceløb",DistanceløbZone,"Ukendt træningstype")))))))</f>
        <v>Ae1</v>
      </c>
      <c r="I16" s="49" t="str">
        <f>IF(F16="Konkurrenceløb",KonkurrenceløbHastighed,IF(ISERROR(VLOOKUP(F16,Table3[[#All],[Type]],1,FALSE))=FALSE(),"",IF(F16="","",TræningsHastighed)))</f>
        <v>7:07,5</v>
      </c>
      <c r="J16" s="50">
        <f ca="1">IF(ISERROR(VLOOKUP(F16,Table3[[#All],[Type]],1,FALSE))=FALSE(),SUMIF(OFFSET(B16,1,0,50),B16,OFFSET(J16,1,0,50)),IF(F16="","",IF(ISERROR(VLOOKUP(F16,TræningsZoner!B:B,1,FALSE))=FALSE(),NormalTid,IF(F16="Stigningsløb",StigningsløbTid,IF(F16="Intervalløb",IntervalTid,IF(F16="Temposkift",TemposkiftTid,IF(F16="Konkurrenceløb",KonkurrenceløbTid,IF(F16="Distanceløb",DistanceløbTid,"Ukendt træningstype"))))))))</f>
        <v>15</v>
      </c>
      <c r="K16" s="51">
        <f ca="1">IF(ISERROR(VLOOKUP(F16,Table3[[#All],[Type]],1,FALSE))=FALSE(),SUMIF(OFFSET(B16,1,0,50),B16,OFFSET(K16,1,0,50)),IF(F16="","",IF(ISERROR(VLOOKUP(F16,TræningsZoner!B:B,1,FALSE))=FALSE(),NormalDistance,IF(F16="Stigningsløb",StigningsløbDistance,IF(F16="Intervalløb",IntervalDistance,IF(F16="Temposkift",TemposkiftDistance,IF(F16="konkurrenceløb",KonkurrenceløbDistance,IF(F16="Distanceløb",DistanceløbDistance,"Ukendt træningstype"))))))))</f>
        <v>2.1052631578947367</v>
      </c>
      <c r="L16" s="44"/>
      <c r="M16" s="45"/>
      <c r="N16" s="70"/>
    </row>
    <row r="17" spans="1:14" s="26" customFormat="1" hidden="1" outlineLevel="1" x14ac:dyDescent="0.25">
      <c r="A17" s="47"/>
      <c r="B17" s="48">
        <v>42839</v>
      </c>
      <c r="C17" s="44" t="str">
        <f t="shared" si="0"/>
        <v/>
      </c>
      <c r="D17" s="44" t="str">
        <f t="shared" si="1"/>
        <v/>
      </c>
      <c r="E17" s="44"/>
      <c r="F17" s="49" t="s">
        <v>27</v>
      </c>
      <c r="G17" s="49" t="s">
        <v>28</v>
      </c>
      <c r="H17" s="49" t="str">
        <f>IF(ISERROR(VLOOKUP(F17,Table3[[#All],[Type]],1,FALSE))=FALSE(),"",IF(F17="","",IFERROR(IFERROR(TræningsZone,StigningsløbZone),IF(F17="Intervalløb",IntervalZone,IF(F17="Temposkift",TemposkiftZone,IF(F17="Konkurrenceløb","N/A",IF(F17="Distanceløb",DistanceløbZone,"Ukendt træningstype")))))))</f>
        <v>AT</v>
      </c>
      <c r="I17" s="49" t="str">
        <f>IF(F17="Konkurrenceløb",KonkurrenceløbHastighed,IF(ISERROR(VLOOKUP(F17,Table3[[#All],[Type]],1,FALSE))=FALSE(),"",IF(F17="","",TræningsHastighed)))</f>
        <v>5:56</v>
      </c>
      <c r="J17" s="50">
        <f ca="1">IF(ISERROR(VLOOKUP(F17,Table3[[#All],[Type]],1,FALSE))=FALSE(),SUMIF(OFFSET(B17,1,0,50),B17,OFFSET(J17,1,0,50)),IF(F17="","",IF(ISERROR(VLOOKUP(F17,TræningsZoner!B:B,1,FALSE))=FALSE(),NormalTid,IF(F17="Stigningsløb",StigningsløbTid,IF(F17="Intervalløb",IntervalTid,IF(F17="Temposkift",TemposkiftTid,IF(F17="Konkurrenceløb",KonkurrenceløbTid,IF(F17="Distanceløb",DistanceløbTid,"Ukendt træningstype"))))))))</f>
        <v>1.78</v>
      </c>
      <c r="K17" s="51">
        <f ca="1">IF(ISERROR(VLOOKUP(F17,Table3[[#All],[Type]],1,FALSE))=FALSE(),SUMIF(OFFSET(B17,1,0,50),B17,OFFSET(K17,1,0,50)),IF(F17="","",IF(ISERROR(VLOOKUP(F17,TræningsZoner!B:B,1,FALSE))=FALSE(),NormalDistance,IF(F17="Stigningsløb",StigningsløbDistance,IF(F17="Intervalløb",IntervalDistance,IF(F17="Temposkift",TemposkiftDistance,IF(F17="konkurrenceløb",KonkurrenceløbDistance,IF(F17="Distanceløb",DistanceløbDistance,"Ukendt træningstype"))))))))</f>
        <v>0.3</v>
      </c>
      <c r="L17" s="44"/>
      <c r="M17" s="45"/>
      <c r="N17" s="70"/>
    </row>
    <row r="18" spans="1:14" s="26" customFormat="1" hidden="1" outlineLevel="1" x14ac:dyDescent="0.25">
      <c r="A18" s="47"/>
      <c r="B18" s="48">
        <v>42839</v>
      </c>
      <c r="C18" s="44" t="str">
        <f t="shared" si="0"/>
        <v/>
      </c>
      <c r="D18" s="44" t="str">
        <f t="shared" si="1"/>
        <v/>
      </c>
      <c r="E18" s="44"/>
      <c r="F18" s="49" t="s">
        <v>36</v>
      </c>
      <c r="G18" s="49" t="s">
        <v>37</v>
      </c>
      <c r="H18" s="49" t="str">
        <f>IF(ISERROR(VLOOKUP(F18,Table3[[#All],[Type]],1,FALSE))=FALSE(),"",IF(F18="","",IFERROR(IFERROR(TræningsZone,StigningsløbZone),IF(F18="Intervalløb",IntervalZone,IF(F18="Temposkift",TemposkiftZone,IF(F18="Konkurrenceløb","N/A",IF(F18="Distanceløb",DistanceløbZone,"Ukendt træningstype")))))))</f>
        <v>Ae2</v>
      </c>
      <c r="I18" s="49" t="str">
        <f>IF(F18="Konkurrenceløb",KonkurrenceløbHastighed,IF(ISERROR(VLOOKUP(F18,Table3[[#All],[Type]],1,FALSE))=FALSE(),"",IF(F18="","",TræningsHastighed)))</f>
        <v>6:28</v>
      </c>
      <c r="J18" s="50">
        <f ca="1">IF(ISERROR(VLOOKUP(F18,Table3[[#All],[Type]],1,FALSE))=FALSE(),SUMIF(OFFSET(B18,1,0,50),B18,OFFSET(J18,1,0,50)),IF(F18="","",IF(ISERROR(VLOOKUP(F18,TræningsZoner!B:B,1,FALSE))=FALSE(),NormalTid,IF(F18="Stigningsløb",StigningsløbTid,IF(F18="Intervalløb",IntervalTid,IF(F18="Temposkift",TemposkiftTid,IF(F18="Konkurrenceløb",KonkurrenceløbTid,IF(F18="Distanceløb",DistanceløbTid,"Ukendt træningstype"))))))))</f>
        <v>3.2333333333333334</v>
      </c>
      <c r="K18" s="51">
        <f ca="1">IF(ISERROR(VLOOKUP(F18,Table3[[#All],[Type]],1,FALSE))=FALSE(),SUMIF(OFFSET(B18,1,0,50),B18,OFFSET(K18,1,0,50)),IF(F18="","",IF(ISERROR(VLOOKUP(F18,TræningsZoner!B:B,1,FALSE))=FALSE(),NormalDistance,IF(F18="Stigningsløb",StigningsløbDistance,IF(F18="Intervalløb",IntervalDistance,IF(F18="Temposkift",TemposkiftDistance,IF(F18="konkurrenceløb",KonkurrenceløbDistance,IF(F18="Distanceløb",DistanceløbDistance,"Ukendt træningstype"))))))))</f>
        <v>0.5</v>
      </c>
      <c r="L18" s="44"/>
      <c r="M18" s="45"/>
      <c r="N18" s="70"/>
    </row>
    <row r="19" spans="1:14" s="26" customFormat="1" hidden="1" outlineLevel="1" x14ac:dyDescent="0.25">
      <c r="A19" s="47"/>
      <c r="B19" s="48">
        <v>42839</v>
      </c>
      <c r="C19" s="44" t="str">
        <f t="shared" si="0"/>
        <v/>
      </c>
      <c r="D19" s="44" t="str">
        <f t="shared" si="1"/>
        <v/>
      </c>
      <c r="E19" s="44"/>
      <c r="F19" s="49" t="s">
        <v>36</v>
      </c>
      <c r="G19" s="49" t="s">
        <v>38</v>
      </c>
      <c r="H19" s="49" t="str">
        <f>IF(ISERROR(VLOOKUP(F19,Table3[[#All],[Type]],1,FALSE))=FALSE(),"",IF(F19="","",IFERROR(IFERROR(TræningsZone,StigningsløbZone),IF(F19="Intervalløb",IntervalZone,IF(F19="Temposkift",TemposkiftZone,IF(F19="Konkurrenceløb","N/A",IF(F19="Distanceløb",DistanceløbZone,"Ukendt træningstype")))))))</f>
        <v>An1</v>
      </c>
      <c r="I19" s="49" t="str">
        <f>IF(F19="Konkurrenceløb",KonkurrenceløbHastighed,IF(ISERROR(VLOOKUP(F19,Table3[[#All],[Type]],1,FALSE))=FALSE(),"",IF(F19="","",TræningsHastighed)))</f>
        <v>5:42,5</v>
      </c>
      <c r="J19" s="50">
        <f ca="1">IF(ISERROR(VLOOKUP(F19,Table3[[#All],[Type]],1,FALSE))=FALSE(),SUMIF(OFFSET(B19,1,0,50),B19,OFFSET(J19,1,0,50)),IF(F19="","",IF(ISERROR(VLOOKUP(F19,TræningsZoner!B:B,1,FALSE))=FALSE(),NormalTid,IF(F19="Stigningsløb",StigningsløbTid,IF(F19="Intervalløb",IntervalTid,IF(F19="Temposkift",TemposkiftTid,IF(F19="Konkurrenceløb",KonkurrenceløbTid,IF(F19="Distanceløb",DistanceløbTid,"Ukendt træningstype"))))))))</f>
        <v>2.8541666666666665</v>
      </c>
      <c r="K19" s="51">
        <f ca="1">IF(ISERROR(VLOOKUP(F19,Table3[[#All],[Type]],1,FALSE))=FALSE(),SUMIF(OFFSET(B19,1,0,50),B19,OFFSET(K19,1,0,50)),IF(F19="","",IF(ISERROR(VLOOKUP(F19,TræningsZoner!B:B,1,FALSE))=FALSE(),NormalDistance,IF(F19="Stigningsløb",StigningsløbDistance,IF(F19="Intervalløb",IntervalDistance,IF(F19="Temposkift",TemposkiftDistance,IF(F19="konkurrenceløb",KonkurrenceløbDistance,IF(F19="Distanceløb",DistanceløbDistance,"Ukendt træningstype"))))))))</f>
        <v>0.5</v>
      </c>
      <c r="L19" s="44"/>
      <c r="M19" s="45"/>
      <c r="N19" s="70"/>
    </row>
    <row r="20" spans="1:14" s="26" customFormat="1" hidden="1" outlineLevel="1" x14ac:dyDescent="0.25">
      <c r="A20" s="47"/>
      <c r="B20" s="48">
        <v>42839</v>
      </c>
      <c r="C20" s="44" t="str">
        <f t="shared" si="0"/>
        <v/>
      </c>
      <c r="D20" s="44" t="str">
        <f t="shared" si="1"/>
        <v/>
      </c>
      <c r="E20" s="44"/>
      <c r="F20" s="49" t="s">
        <v>36</v>
      </c>
      <c r="G20" s="49" t="s">
        <v>37</v>
      </c>
      <c r="H20" s="49" t="str">
        <f>IF(ISERROR(VLOOKUP(F20,Table3[[#All],[Type]],1,FALSE))=FALSE(),"",IF(F20="","",IFERROR(IFERROR(TræningsZone,StigningsløbZone),IF(F20="Intervalløb",IntervalZone,IF(F20="Temposkift",TemposkiftZone,IF(F20="Konkurrenceløb","N/A",IF(F20="Distanceløb",DistanceløbZone,"Ukendt træningstype")))))))</f>
        <v>Ae2</v>
      </c>
      <c r="I20" s="49" t="str">
        <f>IF(F20="Konkurrenceløb",KonkurrenceløbHastighed,IF(ISERROR(VLOOKUP(F20,Table3[[#All],[Type]],1,FALSE))=FALSE(),"",IF(F20="","",TræningsHastighed)))</f>
        <v>6:28</v>
      </c>
      <c r="J20" s="50">
        <f ca="1">IF(ISERROR(VLOOKUP(F20,Table3[[#All],[Type]],1,FALSE))=FALSE(),SUMIF(OFFSET(B20,1,0,50),B20,OFFSET(J20,1,0,50)),IF(F20="","",IF(ISERROR(VLOOKUP(F20,TræningsZoner!B:B,1,FALSE))=FALSE(),NormalTid,IF(F20="Stigningsløb",StigningsløbTid,IF(F20="Intervalløb",IntervalTid,IF(F20="Temposkift",TemposkiftTid,IF(F20="Konkurrenceløb",KonkurrenceløbTid,IF(F20="Distanceløb",DistanceløbTid,"Ukendt træningstype"))))))))</f>
        <v>3.2333333333333334</v>
      </c>
      <c r="K20" s="51">
        <f ca="1">IF(ISERROR(VLOOKUP(F20,Table3[[#All],[Type]],1,FALSE))=FALSE(),SUMIF(OFFSET(B20,1,0,50),B20,OFFSET(K20,1,0,50)),IF(F20="","",IF(ISERROR(VLOOKUP(F20,TræningsZoner!B:B,1,FALSE))=FALSE(),NormalDistance,IF(F20="Stigningsløb",StigningsløbDistance,IF(F20="Intervalløb",IntervalDistance,IF(F20="Temposkift",TemposkiftDistance,IF(F20="konkurrenceløb",KonkurrenceløbDistance,IF(F20="Distanceløb",DistanceløbDistance,"Ukendt træningstype"))))))))</f>
        <v>0.5</v>
      </c>
      <c r="L20" s="44"/>
      <c r="M20" s="45"/>
      <c r="N20" s="70"/>
    </row>
    <row r="21" spans="1:14" s="26" customFormat="1" hidden="1" outlineLevel="1" x14ac:dyDescent="0.25">
      <c r="A21" s="47"/>
      <c r="B21" s="48">
        <v>42839</v>
      </c>
      <c r="C21" s="44" t="str">
        <f t="shared" si="0"/>
        <v/>
      </c>
      <c r="D21" s="44" t="str">
        <f t="shared" si="1"/>
        <v/>
      </c>
      <c r="E21" s="44"/>
      <c r="F21" s="49" t="s">
        <v>36</v>
      </c>
      <c r="G21" s="49" t="s">
        <v>38</v>
      </c>
      <c r="H21" s="49" t="str">
        <f>IF(ISERROR(VLOOKUP(F21,Table3[[#All],[Type]],1,FALSE))=FALSE(),"",IF(F21="","",IFERROR(IFERROR(TræningsZone,StigningsløbZone),IF(F21="Intervalløb",IntervalZone,IF(F21="Temposkift",TemposkiftZone,IF(F21="Konkurrenceløb","N/A",IF(F21="Distanceløb",DistanceløbZone,"Ukendt træningstype")))))))</f>
        <v>An1</v>
      </c>
      <c r="I21" s="49" t="str">
        <f>IF(F21="Konkurrenceløb",KonkurrenceløbHastighed,IF(ISERROR(VLOOKUP(F21,Table3[[#All],[Type]],1,FALSE))=FALSE(),"",IF(F21="","",TræningsHastighed)))</f>
        <v>5:42,5</v>
      </c>
      <c r="J21" s="50">
        <f ca="1">IF(ISERROR(VLOOKUP(F21,Table3[[#All],[Type]],1,FALSE))=FALSE(),SUMIF(OFFSET(B21,1,0,50),B21,OFFSET(J21,1,0,50)),IF(F21="","",IF(ISERROR(VLOOKUP(F21,TræningsZoner!B:B,1,FALSE))=FALSE(),NormalTid,IF(F21="Stigningsløb",StigningsløbTid,IF(F21="Intervalløb",IntervalTid,IF(F21="Temposkift",TemposkiftTid,IF(F21="Konkurrenceløb",KonkurrenceløbTid,IF(F21="Distanceløb",DistanceløbTid,"Ukendt træningstype"))))))))</f>
        <v>2.8541666666666665</v>
      </c>
      <c r="K21" s="51">
        <f ca="1">IF(ISERROR(VLOOKUP(F21,Table3[[#All],[Type]],1,FALSE))=FALSE(),SUMIF(OFFSET(B21,1,0,50),B21,OFFSET(K21,1,0,50)),IF(F21="","",IF(ISERROR(VLOOKUP(F21,TræningsZoner!B:B,1,FALSE))=FALSE(),NormalDistance,IF(F21="Stigningsløb",StigningsløbDistance,IF(F21="Intervalløb",IntervalDistance,IF(F21="Temposkift",TemposkiftDistance,IF(F21="konkurrenceløb",KonkurrenceløbDistance,IF(F21="Distanceløb",DistanceløbDistance,"Ukendt træningstype"))))))))</f>
        <v>0.5</v>
      </c>
      <c r="L21" s="44"/>
      <c r="M21" s="45"/>
      <c r="N21" s="70"/>
    </row>
    <row r="22" spans="1:14" s="26" customFormat="1" hidden="1" outlineLevel="1" x14ac:dyDescent="0.25">
      <c r="A22" s="47"/>
      <c r="B22" s="48">
        <v>42839</v>
      </c>
      <c r="C22" s="44" t="str">
        <f t="shared" si="0"/>
        <v/>
      </c>
      <c r="D22" s="44" t="str">
        <f t="shared" si="1"/>
        <v/>
      </c>
      <c r="E22" s="44"/>
      <c r="F22" s="49" t="s">
        <v>36</v>
      </c>
      <c r="G22" s="49" t="s">
        <v>37</v>
      </c>
      <c r="H22" s="49" t="str">
        <f>IF(ISERROR(VLOOKUP(F22,Table3[[#All],[Type]],1,FALSE))=FALSE(),"",IF(F22="","",IFERROR(IFERROR(TræningsZone,StigningsløbZone),IF(F22="Intervalløb",IntervalZone,IF(F22="Temposkift",TemposkiftZone,IF(F22="Konkurrenceløb","N/A",IF(F22="Distanceløb",DistanceløbZone,"Ukendt træningstype")))))))</f>
        <v>Ae2</v>
      </c>
      <c r="I22" s="49" t="str">
        <f>IF(F22="Konkurrenceløb",KonkurrenceløbHastighed,IF(ISERROR(VLOOKUP(F22,Table3[[#All],[Type]],1,FALSE))=FALSE(),"",IF(F22="","",TræningsHastighed)))</f>
        <v>6:28</v>
      </c>
      <c r="J22" s="50">
        <f ca="1">IF(ISERROR(VLOOKUP(F22,Table3[[#All],[Type]],1,FALSE))=FALSE(),SUMIF(OFFSET(B22,1,0,50),B22,OFFSET(J22,1,0,50)),IF(F22="","",IF(ISERROR(VLOOKUP(F22,TræningsZoner!B:B,1,FALSE))=FALSE(),NormalTid,IF(F22="Stigningsløb",StigningsløbTid,IF(F22="Intervalløb",IntervalTid,IF(F22="Temposkift",TemposkiftTid,IF(F22="Konkurrenceløb",KonkurrenceløbTid,IF(F22="Distanceløb",DistanceløbTid,"Ukendt træningstype"))))))))</f>
        <v>3.2333333333333334</v>
      </c>
      <c r="K22" s="51">
        <f ca="1">IF(ISERROR(VLOOKUP(F22,Table3[[#All],[Type]],1,FALSE))=FALSE(),SUMIF(OFFSET(B22,1,0,50),B22,OFFSET(K22,1,0,50)),IF(F22="","",IF(ISERROR(VLOOKUP(F22,TræningsZoner!B:B,1,FALSE))=FALSE(),NormalDistance,IF(F22="Stigningsløb",StigningsløbDistance,IF(F22="Intervalløb",IntervalDistance,IF(F22="Temposkift",TemposkiftDistance,IF(F22="konkurrenceløb",KonkurrenceløbDistance,IF(F22="Distanceløb",DistanceløbDistance,"Ukendt træningstype"))))))))</f>
        <v>0.5</v>
      </c>
      <c r="L22" s="44"/>
      <c r="M22" s="45"/>
      <c r="N22" s="70"/>
    </row>
    <row r="23" spans="1:14" s="26" customFormat="1" hidden="1" outlineLevel="1" x14ac:dyDescent="0.25">
      <c r="A23" s="47"/>
      <c r="B23" s="48">
        <v>42839</v>
      </c>
      <c r="C23" s="44" t="str">
        <f t="shared" si="0"/>
        <v/>
      </c>
      <c r="D23" s="44" t="str">
        <f t="shared" si="1"/>
        <v/>
      </c>
      <c r="E23" s="44"/>
      <c r="F23" s="49" t="s">
        <v>36</v>
      </c>
      <c r="G23" s="49" t="s">
        <v>38</v>
      </c>
      <c r="H23" s="49" t="str">
        <f>IF(ISERROR(VLOOKUP(F23,Table3[[#All],[Type]],1,FALSE))=FALSE(),"",IF(F23="","",IFERROR(IFERROR(TræningsZone,StigningsløbZone),IF(F23="Intervalløb",IntervalZone,IF(F23="Temposkift",TemposkiftZone,IF(F23="Konkurrenceløb","N/A",IF(F23="Distanceløb",DistanceløbZone,"Ukendt træningstype")))))))</f>
        <v>An1</v>
      </c>
      <c r="I23" s="49" t="str">
        <f>IF(F23="Konkurrenceløb",KonkurrenceløbHastighed,IF(ISERROR(VLOOKUP(F23,Table3[[#All],[Type]],1,FALSE))=FALSE(),"",IF(F23="","",TræningsHastighed)))</f>
        <v>5:42,5</v>
      </c>
      <c r="J23" s="50">
        <f ca="1">IF(ISERROR(VLOOKUP(F23,Table3[[#All],[Type]],1,FALSE))=FALSE(),SUMIF(OFFSET(B23,1,0,50),B23,OFFSET(J23,1,0,50)),IF(F23="","",IF(ISERROR(VLOOKUP(F23,TræningsZoner!B:B,1,FALSE))=FALSE(),NormalTid,IF(F23="Stigningsløb",StigningsløbTid,IF(F23="Intervalløb",IntervalTid,IF(F23="Temposkift",TemposkiftTid,IF(F23="Konkurrenceløb",KonkurrenceløbTid,IF(F23="Distanceløb",DistanceløbTid,"Ukendt træningstype"))))))))</f>
        <v>2.8541666666666665</v>
      </c>
      <c r="K23" s="51">
        <f ca="1">IF(ISERROR(VLOOKUP(F23,Table3[[#All],[Type]],1,FALSE))=FALSE(),SUMIF(OFFSET(B23,1,0,50),B23,OFFSET(K23,1,0,50)),IF(F23="","",IF(ISERROR(VLOOKUP(F23,TræningsZoner!B:B,1,FALSE))=FALSE(),NormalDistance,IF(F23="Stigningsløb",StigningsløbDistance,IF(F23="Intervalløb",IntervalDistance,IF(F23="Temposkift",TemposkiftDistance,IF(F23="konkurrenceløb",KonkurrenceløbDistance,IF(F23="Distanceløb",DistanceløbDistance,"Ukendt træningstype"))))))))</f>
        <v>0.5</v>
      </c>
      <c r="L23" s="44"/>
      <c r="M23" s="45"/>
      <c r="N23" s="70"/>
    </row>
    <row r="24" spans="1:14" s="26" customFormat="1" hidden="1" outlineLevel="1" x14ac:dyDescent="0.25">
      <c r="A24" s="47"/>
      <c r="B24" s="48">
        <v>42839</v>
      </c>
      <c r="C24" s="44" t="str">
        <f t="shared" si="0"/>
        <v/>
      </c>
      <c r="D24" s="44" t="str">
        <f t="shared" si="1"/>
        <v/>
      </c>
      <c r="E24" s="44"/>
      <c r="F24" s="49" t="s">
        <v>23</v>
      </c>
      <c r="G24" s="49" t="s">
        <v>26</v>
      </c>
      <c r="H24" s="49" t="str">
        <f>IF(ISERROR(VLOOKUP(F24,Table3[[#All],[Type]],1,FALSE))=FALSE(),"",IF(F24="","",IFERROR(IFERROR(TræningsZone,StigningsløbZone),IF(F24="Intervalløb",IntervalZone,IF(F24="Temposkift",TemposkiftZone,IF(F24="Konkurrenceløb","N/A",IF(F24="Distanceløb",DistanceløbZone,"Ukendt træningstype")))))))</f>
        <v>Ae1</v>
      </c>
      <c r="I24" s="49" t="str">
        <f>IF(F24="Konkurrenceløb",KonkurrenceløbHastighed,IF(ISERROR(VLOOKUP(F24,Table3[[#All],[Type]],1,FALSE))=FALSE(),"",IF(F24="","",TræningsHastighed)))</f>
        <v>7:07,5</v>
      </c>
      <c r="J24" s="50">
        <f ca="1">IF(ISERROR(VLOOKUP(F24,Table3[[#All],[Type]],1,FALSE))=FALSE(),SUMIF(OFFSET(B24,1,0,50),B24,OFFSET(J24,1,0,50)),IF(F24="","",IF(ISERROR(VLOOKUP(F24,TræningsZoner!B:B,1,FALSE))=FALSE(),NormalTid,IF(F24="Stigningsløb",StigningsløbTid,IF(F24="Intervalløb",IntervalTid,IF(F24="Temposkift",TemposkiftTid,IF(F24="Konkurrenceløb",KonkurrenceløbTid,IF(F24="Distanceløb",DistanceløbTid,"Ukendt træningstype"))))))))</f>
        <v>15</v>
      </c>
      <c r="K24" s="51">
        <f ca="1">IF(ISERROR(VLOOKUP(F24,Table3[[#All],[Type]],1,FALSE))=FALSE(),SUMIF(OFFSET(B24,1,0,50),B24,OFFSET(K24,1,0,50)),IF(F24="","",IF(ISERROR(VLOOKUP(F24,TræningsZoner!B:B,1,FALSE))=FALSE(),NormalDistance,IF(F24="Stigningsløb",StigningsløbDistance,IF(F24="Intervalløb",IntervalDistance,IF(F24="Temposkift",TemposkiftDistance,IF(F24="konkurrenceløb",KonkurrenceløbDistance,IF(F24="Distanceløb",DistanceløbDistance,"Ukendt træningstype"))))))))</f>
        <v>2.1052631578947367</v>
      </c>
      <c r="L24" s="44"/>
      <c r="M24" s="45"/>
      <c r="N24" s="70"/>
    </row>
    <row r="25" spans="1:14" collapsed="1" x14ac:dyDescent="0.25">
      <c r="A25" s="42">
        <f t="shared" si="3"/>
        <v>42837</v>
      </c>
      <c r="B25" s="43">
        <v>42837</v>
      </c>
      <c r="C25" s="44">
        <f t="shared" si="0"/>
        <v>16</v>
      </c>
      <c r="D25" s="44">
        <f t="shared" si="1"/>
        <v>2017</v>
      </c>
      <c r="E25" s="44" t="s">
        <v>18</v>
      </c>
      <c r="F25" s="45" t="s">
        <v>22</v>
      </c>
      <c r="G25" s="45"/>
      <c r="H25" s="49" t="str">
        <f>IF(ISERROR(VLOOKUP(F25,Table3[[#All],[Type]],1,FALSE))=FALSE(),"",IF(F25="","",IFERROR(IFERROR(TræningsZone,StigningsløbZone),IF(F25="Intervalløb",IntervalZone,IF(F25="Temposkift",TemposkiftZone,IF(F25="Konkurrenceløb","N/A",IF(F25="Distanceløb",DistanceløbZone,"Ukendt træningstype")))))))</f>
        <v/>
      </c>
      <c r="I25" s="49" t="str">
        <f>IF(F25="Konkurrenceløb",KonkurrenceløbHastighed,IF(ISERROR(VLOOKUP(F25,Table3[[#All],[Type]],1,FALSE))=FALSE(),"",IF(F25="","",TræningsHastighed)))</f>
        <v/>
      </c>
      <c r="J25" s="44">
        <f ca="1">IF(ISERROR(VLOOKUP(F25,Table3[[#All],[Type]],1,FALSE))=FALSE(),SUMIF(OFFSET(B25,1,0,50),B25,OFFSET(J25,1,0,50)),IF(F25="","",IF(ISERROR(VLOOKUP(F25,TræningsZoner!B:B,1,FALSE))=FALSE(),NormalTid,IF(F25="Stigningsløb",StigningsløbTid,IF(F25="Intervalløb",IntervalTid,IF(F25="Temposkift",TemposkiftTid,IF(F25="Konkurrenceløb",KonkurrenceløbTid,IF(F25="Distanceløb",DistanceløbTid,"Ukendt træningstype"))))))))</f>
        <v>60</v>
      </c>
      <c r="K25" s="46">
        <f ca="1">IF(ISERROR(VLOOKUP(F25,Table3[[#All],[Type]],1,FALSE))=FALSE(),SUMIF(OFFSET(B25,1,0,50),B25,OFFSET(K25,1,0,50)),IF(F25="","",IF(ISERROR(VLOOKUP(F25,TræningsZoner!B:B,1,FALSE))=FALSE(),NormalDistance,IF(F25="Stigningsløb",StigningsløbDistance,IF(F25="Intervalløb",IntervalDistance,IF(F25="Temposkift",TemposkiftDistance,IF(F25="konkurrenceløb",KonkurrenceløbDistance,IF(F25="Distanceløb",DistanceløbDistance,"Ukendt træningstype"))))))))</f>
        <v>8.7390350877192979</v>
      </c>
      <c r="L25" s="44"/>
      <c r="M25" s="45"/>
      <c r="N25" s="70"/>
    </row>
    <row r="26" spans="1:14" hidden="1" outlineLevel="1" x14ac:dyDescent="0.25">
      <c r="A26" s="42"/>
      <c r="B26" s="48">
        <v>42837</v>
      </c>
      <c r="C26" s="44" t="str">
        <f t="shared" si="0"/>
        <v/>
      </c>
      <c r="D26" s="44" t="str">
        <f t="shared" si="1"/>
        <v/>
      </c>
      <c r="E26" s="44"/>
      <c r="F26" s="49" t="s">
        <v>23</v>
      </c>
      <c r="G26" s="49" t="s">
        <v>33</v>
      </c>
      <c r="H26" s="49" t="str">
        <f>IF(ISERROR(VLOOKUP(F26,Table3[[#All],[Type]],1,FALSE))=FALSE(),"",IF(F26="","",IFERROR(IFERROR(TræningsZone,StigningsløbZone),IF(F26="Intervalløb",IntervalZone,IF(F26="Temposkift",TemposkiftZone,IF(F26="Konkurrenceløb","N/A",IF(F26="Distanceløb",DistanceløbZone,"Ukendt træningstype")))))))</f>
        <v>Ae1</v>
      </c>
      <c r="I26" s="49" t="str">
        <f>IF(F26="Konkurrenceløb",KonkurrenceløbHastighed,IF(ISERROR(VLOOKUP(F26,Table3[[#All],[Type]],1,FALSE))=FALSE(),"",IF(F26="","",TræningsHastighed)))</f>
        <v>7:07,5</v>
      </c>
      <c r="J26" s="50">
        <f ca="1">IF(ISERROR(VLOOKUP(F26,Table3[[#All],[Type]],1,FALSE))=FALSE(),SUMIF(OFFSET(B26,1,0,50),B26,OFFSET(J26,1,0,50)),IF(F26="","",IF(ISERROR(VLOOKUP(F26,TræningsZoner!B:B,1,FALSE))=FALSE(),NormalTid,IF(F26="Stigningsløb",StigningsløbTid,IF(F26="Intervalløb",IntervalTid,IF(F26="Temposkift",TemposkiftTid,IF(F26="Konkurrenceløb",KonkurrenceløbTid,IF(F26="Distanceløb",DistanceløbTid,"Ukendt træningstype"))))))))</f>
        <v>20</v>
      </c>
      <c r="K26" s="51">
        <f ca="1">IF(ISERROR(VLOOKUP(F26,Table3[[#All],[Type]],1,FALSE))=FALSE(),SUMIF(OFFSET(B26,1,0,50),B26,OFFSET(K26,1,0,50)),IF(F26="","",IF(ISERROR(VLOOKUP(F26,TræningsZoner!B:B,1,FALSE))=FALSE(),NormalDistance,IF(F26="Stigningsløb",StigningsløbDistance,IF(F26="Intervalløb",IntervalDistance,IF(F26="Temposkift",TemposkiftDistance,IF(F26="konkurrenceløb",KonkurrenceløbDistance,IF(F26="Distanceløb",DistanceløbDistance,"Ukendt træningstype"))))))))</f>
        <v>2.807017543859649</v>
      </c>
      <c r="L26" s="44"/>
      <c r="M26" s="45"/>
      <c r="N26" s="70"/>
    </row>
    <row r="27" spans="1:14" hidden="1" outlineLevel="1" x14ac:dyDescent="0.25">
      <c r="A27" s="42"/>
      <c r="B27" s="48">
        <v>42837</v>
      </c>
      <c r="C27" s="44" t="str">
        <f t="shared" si="0"/>
        <v/>
      </c>
      <c r="D27" s="44" t="str">
        <f t="shared" si="1"/>
        <v/>
      </c>
      <c r="E27" s="44"/>
      <c r="F27" s="49" t="s">
        <v>39</v>
      </c>
      <c r="G27" s="49" t="s">
        <v>33</v>
      </c>
      <c r="H27" s="49" t="str">
        <f>IF(ISERROR(VLOOKUP(F27,Table3[[#All],[Type]],1,FALSE))=FALSE(),"",IF(F27="","",IFERROR(IFERROR(TræningsZone,StigningsløbZone),IF(F27="Intervalløb",IntervalZone,IF(F27="Temposkift",TemposkiftZone,IF(F27="Konkurrenceløb","N/A",IF(F27="Distanceløb",DistanceløbZone,"Ukendt træningstype")))))))</f>
        <v>MT</v>
      </c>
      <c r="I27" s="49" t="str">
        <f>IF(F27="Konkurrenceløb",KonkurrenceløbHastighed,IF(ISERROR(VLOOKUP(F27,Table3[[#All],[Type]],1,FALSE))=FALSE(),"",IF(F27="","",TræningsHastighed)))</f>
        <v>6:24</v>
      </c>
      <c r="J27" s="50">
        <f ca="1">IF(ISERROR(VLOOKUP(F27,Table3[[#All],[Type]],1,FALSE))=FALSE(),SUMIF(OFFSET(B27,1,0,50),B27,OFFSET(J27,1,0,50)),IF(F27="","",IF(ISERROR(VLOOKUP(F27,TræningsZoner!B:B,1,FALSE))=FALSE(),NormalTid,IF(F27="Stigningsløb",StigningsløbTid,IF(F27="Intervalløb",IntervalTid,IF(F27="Temposkift",TemposkiftTid,IF(F27="Konkurrenceløb",KonkurrenceløbTid,IF(F27="Distanceløb",DistanceløbTid,"Ukendt træningstype"))))))))</f>
        <v>20</v>
      </c>
      <c r="K27" s="51">
        <f ca="1">IF(ISERROR(VLOOKUP(F27,Table3[[#All],[Type]],1,FALSE))=FALSE(),SUMIF(OFFSET(B27,1,0,50),B27,OFFSET(K27,1,0,50)),IF(F27="","",IF(ISERROR(VLOOKUP(F27,TræningsZoner!B:B,1,FALSE))=FALSE(),NormalDistance,IF(F27="Stigningsløb",StigningsløbDistance,IF(F27="Intervalløb",IntervalDistance,IF(F27="Temposkift",TemposkiftDistance,IF(F27="konkurrenceløb",KonkurrenceløbDistance,IF(F27="Distanceløb",DistanceløbDistance,"Ukendt træningstype"))))))))</f>
        <v>3.125</v>
      </c>
      <c r="L27" s="44"/>
      <c r="M27" s="45"/>
      <c r="N27" s="70"/>
    </row>
    <row r="28" spans="1:14" hidden="1" outlineLevel="1" x14ac:dyDescent="0.25">
      <c r="A28" s="42"/>
      <c r="B28" s="48">
        <v>42837</v>
      </c>
      <c r="C28" s="44" t="str">
        <f t="shared" si="0"/>
        <v/>
      </c>
      <c r="D28" s="44" t="str">
        <f t="shared" si="1"/>
        <v/>
      </c>
      <c r="E28" s="44"/>
      <c r="F28" s="49" t="s">
        <v>23</v>
      </c>
      <c r="G28" s="49" t="s">
        <v>33</v>
      </c>
      <c r="H28" s="49" t="str">
        <f>IF(ISERROR(VLOOKUP(F28,Table3[[#All],[Type]],1,FALSE))=FALSE(),"",IF(F28="","",IFERROR(IFERROR(TræningsZone,StigningsløbZone),IF(F28="Intervalløb",IntervalZone,IF(F28="Temposkift",TemposkiftZone,IF(F28="Konkurrenceløb","N/A",IF(F28="Distanceløb",DistanceløbZone,"Ukendt træningstype")))))))</f>
        <v>Ae1</v>
      </c>
      <c r="I28" s="49" t="str">
        <f>IF(F28="Konkurrenceløb",KonkurrenceløbHastighed,IF(ISERROR(VLOOKUP(F28,Table3[[#All],[Type]],1,FALSE))=FALSE(),"",IF(F28="","",TræningsHastighed)))</f>
        <v>7:07,5</v>
      </c>
      <c r="J28" s="50">
        <f ca="1">IF(ISERROR(VLOOKUP(F28,Table3[[#All],[Type]],1,FALSE))=FALSE(),SUMIF(OFFSET(B28,1,0,50),B28,OFFSET(J28,1,0,50)),IF(F28="","",IF(ISERROR(VLOOKUP(F28,TræningsZoner!B:B,1,FALSE))=FALSE(),NormalTid,IF(F28="Stigningsløb",StigningsløbTid,IF(F28="Intervalløb",IntervalTid,IF(F28="Temposkift",TemposkiftTid,IF(F28="Konkurrenceløb",KonkurrenceløbTid,IF(F28="Distanceløb",DistanceløbTid,"Ukendt træningstype"))))))))</f>
        <v>20</v>
      </c>
      <c r="K28" s="51">
        <f ca="1">IF(ISERROR(VLOOKUP(F28,Table3[[#All],[Type]],1,FALSE))=FALSE(),SUMIF(OFFSET(B28,1,0,50),B28,OFFSET(K28,1,0,50)),IF(F28="","",IF(ISERROR(VLOOKUP(F28,TræningsZoner!B:B,1,FALSE))=FALSE(),NormalDistance,IF(F28="Stigningsløb",StigningsløbDistance,IF(F28="Intervalløb",IntervalDistance,IF(F28="Temposkift",TemposkiftDistance,IF(F28="konkurrenceløb",KonkurrenceløbDistance,IF(F28="Distanceløb",DistanceløbDistance,"Ukendt træningstype"))))))))</f>
        <v>2.807017543859649</v>
      </c>
      <c r="L28" s="44"/>
      <c r="M28" s="45"/>
      <c r="N28" s="70"/>
    </row>
    <row r="29" spans="1:14" collapsed="1" x14ac:dyDescent="0.25">
      <c r="A29" s="42">
        <f t="shared" si="3"/>
        <v>42835</v>
      </c>
      <c r="B29" s="43">
        <v>42835</v>
      </c>
      <c r="C29" s="44">
        <f t="shared" si="0"/>
        <v>16</v>
      </c>
      <c r="D29" s="44">
        <f t="shared" si="1"/>
        <v>2017</v>
      </c>
      <c r="E29" s="44" t="s">
        <v>18</v>
      </c>
      <c r="F29" s="45" t="s">
        <v>25</v>
      </c>
      <c r="G29" s="45"/>
      <c r="H29" s="45" t="str">
        <f>IF(ISERROR(VLOOKUP(F29,Table3[[#All],[Type]],1,FALSE))=FALSE(),"",IF(F29="","",IFERROR(IFERROR(TræningsZone,StigningsløbZone),IF(F29="Intervalløb",IntervalZone,IF(F29="Temposkift",TemposkiftZone,IF(F29="Konkurrenceløb","N/A",IF(F29="Distanceløb",DistanceløbZone,"Ukendt træningstype")))))))</f>
        <v/>
      </c>
      <c r="I29" s="45" t="str">
        <f>IF(F29="Konkurrenceløb",KonkurrenceløbHastighed,IF(ISERROR(VLOOKUP(F29,Table3[[#All],[Type]],1,FALSE))=FALSE(),"",IF(F29="","",TræningsHastighed)))</f>
        <v/>
      </c>
      <c r="J29" s="44">
        <f ca="1">IF(ISERROR(VLOOKUP(F29,Table3[[#All],[Type]],1,FALSE))=FALSE(),SUMIF(OFFSET(B29,1,0,50),B29,OFFSET(J29,1,0,50)),IF(F29="","",IF(ISERROR(VLOOKUP(F29,TræningsZoner!B:B,1,FALSE))=FALSE(),NormalTid,IF(F29="Stigningsløb",StigningsløbTid,IF(F29="Intervalløb",IntervalTid,IF(F29="Temposkift",TemposkiftTid,IF(F29="Konkurrenceløb",KonkurrenceløbTid,IF(F29="Distanceløb",DistanceløbTid,"Ukendt træningstype"))))))))</f>
        <v>77.433333333333337</v>
      </c>
      <c r="K29" s="46">
        <f ca="1">IF(ISERROR(VLOOKUP(F29,Table3[[#All],[Type]],1,FALSE))=FALSE(),SUMIF(OFFSET(B29,1,0,50),B29,OFFSET(K29,1,0,50)),IF(F29="","",IF(ISERROR(VLOOKUP(F29,TræningsZoner!B:B,1,FALSE))=FALSE(),NormalDistance,IF(F29="Stigningsløb",StigningsløbDistance,IF(F29="Intervalløb",IntervalDistance,IF(F29="Temposkift",TemposkiftDistance,IF(F29="konkurrenceløb",KonkurrenceløbDistance,IF(F29="Distanceløb",DistanceløbDistance,"Ukendt træningstype"))))))))</f>
        <v>11.110526315789473</v>
      </c>
      <c r="L29" s="44"/>
      <c r="M29" s="45"/>
      <c r="N29" s="70"/>
    </row>
    <row r="30" spans="1:14" hidden="1" outlineLevel="1" x14ac:dyDescent="0.25">
      <c r="A30" s="42"/>
      <c r="B30" s="48">
        <v>42835</v>
      </c>
      <c r="C30" s="44" t="str">
        <f t="shared" si="0"/>
        <v/>
      </c>
      <c r="D30" s="44" t="str">
        <f t="shared" si="1"/>
        <v/>
      </c>
      <c r="E30" s="44"/>
      <c r="F30" s="49" t="s">
        <v>23</v>
      </c>
      <c r="G30" s="49" t="s">
        <v>26</v>
      </c>
      <c r="H30" s="49" t="str">
        <f>IF(ISERROR(VLOOKUP(F30,Table3[[#All],[Type]],1,FALSE))=FALSE(),"",IF(F30="","",IFERROR(IFERROR(TræningsZone,StigningsløbZone),IF(F30="Intervalløb",IntervalZone,IF(F30="Temposkift",TemposkiftZone,IF(F30="Konkurrenceløb","N/A",IF(F30="Distanceløb",DistanceløbZone,"Ukendt træningstype")))))))</f>
        <v>Ae1</v>
      </c>
      <c r="I30" s="49" t="str">
        <f>IF(F30="Konkurrenceløb",KonkurrenceløbHastighed,IF(ISERROR(VLOOKUP(F30,Table3[[#All],[Type]],1,FALSE))=FALSE(),"",IF(F30="","",TræningsHastighed)))</f>
        <v>7:07,5</v>
      </c>
      <c r="J30" s="50">
        <f ca="1">IF(ISERROR(VLOOKUP(F30,Table3[[#All],[Type]],1,FALSE))=FALSE(),SUMIF(OFFSET(B30,1,0,50),B30,OFFSET(J30,1,0,50)),IF(F30="","",IF(ISERROR(VLOOKUP(F30,TræningsZoner!B:B,1,FALSE))=FALSE(),NormalTid,IF(F30="Stigningsløb",StigningsløbTid,IF(F30="Intervalløb",IntervalTid,IF(F30="Temposkift",TemposkiftTid,IF(F30="Konkurrenceløb",KonkurrenceløbTid,IF(F30="Distanceløb",DistanceløbTid,"Ukendt træningstype"))))))))</f>
        <v>15</v>
      </c>
      <c r="K30" s="51">
        <f ca="1">IF(ISERROR(VLOOKUP(F30,Table3[[#All],[Type]],1,FALSE))=FALSE(),SUMIF(OFFSET(B30,1,0,50),B30,OFFSET(K30,1,0,50)),IF(F30="","",IF(ISERROR(VLOOKUP(F30,TræningsZoner!B:B,1,FALSE))=FALSE(),NormalDistance,IF(F30="Stigningsløb",StigningsløbDistance,IF(F30="Intervalløb",IntervalDistance,IF(F30="Temposkift",TemposkiftDistance,IF(F30="konkurrenceløb",KonkurrenceløbDistance,IF(F30="Distanceløb",DistanceløbDistance,"Ukendt træningstype"))))))))</f>
        <v>2.1052631578947367</v>
      </c>
      <c r="L30" s="44"/>
      <c r="M30" s="45"/>
      <c r="N30" s="70"/>
    </row>
    <row r="31" spans="1:14" hidden="1" outlineLevel="1" x14ac:dyDescent="0.25">
      <c r="A31" s="42"/>
      <c r="B31" s="48">
        <v>42835</v>
      </c>
      <c r="C31" s="44" t="str">
        <f t="shared" si="0"/>
        <v/>
      </c>
      <c r="D31" s="44" t="str">
        <f t="shared" si="1"/>
        <v/>
      </c>
      <c r="E31" s="44"/>
      <c r="F31" s="49" t="s">
        <v>27</v>
      </c>
      <c r="G31" s="49" t="s">
        <v>28</v>
      </c>
      <c r="H31" s="49" t="str">
        <f>IF(ISERROR(VLOOKUP(F31,Table3[[#All],[Type]],1,FALSE))=FALSE(),"",IF(F31="","",IFERROR(IFERROR(TræningsZone,StigningsløbZone),IF(F31="Intervalløb",IntervalZone,IF(F31="Temposkift",TemposkiftZone,IF(F31="Konkurrenceløb","N/A",IF(F31="Distanceløb",DistanceløbZone,"Ukendt træningstype")))))))</f>
        <v>AT</v>
      </c>
      <c r="I31" s="49" t="str">
        <f>IF(F31="Konkurrenceløb",KonkurrenceløbHastighed,IF(ISERROR(VLOOKUP(F31,Table3[[#All],[Type]],1,FALSE))=FALSE(),"",IF(F31="","",TræningsHastighed)))</f>
        <v>5:56</v>
      </c>
      <c r="J31" s="50">
        <f ca="1">IF(ISERROR(VLOOKUP(F31,Table3[[#All],[Type]],1,FALSE))=FALSE(),SUMIF(OFFSET(B31,1,0,50),B31,OFFSET(J31,1,0,50)),IF(F31="","",IF(ISERROR(VLOOKUP(F31,TræningsZoner!B:B,1,FALSE))=FALSE(),NormalTid,IF(F31="Stigningsløb",StigningsløbTid,IF(F31="Intervalløb",IntervalTid,IF(F31="Temposkift",TemposkiftTid,IF(F31="Konkurrenceløb",KonkurrenceløbTid,IF(F31="Distanceløb",DistanceløbTid,"Ukendt træningstype"))))))))</f>
        <v>1.78</v>
      </c>
      <c r="K31" s="51">
        <f ca="1">IF(ISERROR(VLOOKUP(F31,Table3[[#All],[Type]],1,FALSE))=FALSE(),SUMIF(OFFSET(B31,1,0,50),B31,OFFSET(K31,1,0,50)),IF(F31="","",IF(ISERROR(VLOOKUP(F31,TræningsZoner!B:B,1,FALSE))=FALSE(),NormalDistance,IF(F31="Stigningsløb",StigningsløbDistance,IF(F31="Intervalløb",IntervalDistance,IF(F31="Temposkift",TemposkiftDistance,IF(F31="konkurrenceløb",KonkurrenceløbDistance,IF(F31="Distanceløb",DistanceløbDistance,"Ukendt træningstype"))))))))</f>
        <v>0.3</v>
      </c>
      <c r="L31" s="44"/>
      <c r="M31" s="45"/>
      <c r="N31" s="70"/>
    </row>
    <row r="32" spans="1:14" hidden="1" outlineLevel="1" x14ac:dyDescent="0.25">
      <c r="A32" s="42"/>
      <c r="B32" s="48">
        <v>42835</v>
      </c>
      <c r="C32" s="44" t="str">
        <f t="shared" si="0"/>
        <v/>
      </c>
      <c r="D32" s="44" t="str">
        <f t="shared" si="1"/>
        <v/>
      </c>
      <c r="E32" s="44"/>
      <c r="F32" s="49" t="s">
        <v>29</v>
      </c>
      <c r="G32" s="49" t="s">
        <v>40</v>
      </c>
      <c r="H32" s="49" t="str">
        <f>IF(ISERROR(VLOOKUP(F32,Table3[[#All],[Type]],1,FALSE))=FALSE(),"",IF(F32="","",IFERROR(IFERROR(TræningsZone,StigningsløbZone),IF(F32="Intervalløb",IntervalZone,IF(F32="Temposkift",TemposkiftZone,IF(F32="Konkurrenceløb","N/A",IF(F32="Distanceløb",DistanceløbZone,"Ukendt træningstype")))))))</f>
        <v>AT</v>
      </c>
      <c r="I32" s="49" t="str">
        <f>IF(F32="Konkurrenceløb",KonkurrenceløbHastighed,IF(ISERROR(VLOOKUP(F32,Table3[[#All],[Type]],1,FALSE))=FALSE(),"",IF(F32="","",TræningsHastighed)))</f>
        <v>5:56</v>
      </c>
      <c r="J32" s="50">
        <f ca="1">IF(ISERROR(VLOOKUP(F32,Table3[[#All],[Type]],1,FALSE))=FALSE(),SUMIF(OFFSET(B32,1,0,50),B32,OFFSET(J32,1,0,50)),IF(F32="","",IF(ISERROR(VLOOKUP(F32,TræningsZoner!B:B,1,FALSE))=FALSE(),NormalTid,IF(F32="Stigningsløb",StigningsløbTid,IF(F32="Intervalløb",IntervalTid,IF(F32="Temposkift",TemposkiftTid,IF(F32="Konkurrenceløb",KonkurrenceløbTid,IF(F32="Distanceløb",DistanceløbTid,"Ukendt træningstype"))))))))</f>
        <v>45.653333333333329</v>
      </c>
      <c r="K32" s="51">
        <f ca="1">IF(ISERROR(VLOOKUP(F32,Table3[[#All],[Type]],1,FALSE))=FALSE(),SUMIF(OFFSET(B32,1,0,50),B32,OFFSET(K32,1,0,50)),IF(F32="","",IF(ISERROR(VLOOKUP(F32,TræningsZoner!B:B,1,FALSE))=FALSE(),NormalDistance,IF(F32="Stigningsløb",StigningsløbDistance,IF(F32="Intervalløb",IntervalDistance,IF(F32="Temposkift",TemposkiftDistance,IF(F32="konkurrenceløb",KonkurrenceløbDistance,IF(F32="Distanceløb",DistanceløbDistance,"Ukendt træningstype"))))))))</f>
        <v>6.6</v>
      </c>
      <c r="L32" s="44"/>
      <c r="M32" s="45"/>
      <c r="N32" s="70"/>
    </row>
    <row r="33" spans="1:14" hidden="1" outlineLevel="1" x14ac:dyDescent="0.25">
      <c r="A33" s="42"/>
      <c r="B33" s="48">
        <v>42835</v>
      </c>
      <c r="C33" s="44" t="str">
        <f t="shared" si="0"/>
        <v/>
      </c>
      <c r="D33" s="44" t="str">
        <f t="shared" si="1"/>
        <v/>
      </c>
      <c r="E33" s="44"/>
      <c r="F33" s="49" t="s">
        <v>23</v>
      </c>
      <c r="G33" s="49" t="s">
        <v>26</v>
      </c>
      <c r="H33" s="49" t="str">
        <f>IF(ISERROR(VLOOKUP(F33,Table3[[#All],[Type]],1,FALSE))=FALSE(),"",IF(F33="","",IFERROR(IFERROR(TræningsZone,StigningsløbZone),IF(F33="Intervalløb",IntervalZone,IF(F33="Temposkift",TemposkiftZone,IF(F33="Konkurrenceløb","N/A",IF(F33="Distanceløb",DistanceløbZone,"Ukendt træningstype")))))))</f>
        <v>Ae1</v>
      </c>
      <c r="I33" s="49" t="str">
        <f>IF(F33="Konkurrenceløb",KonkurrenceløbHastighed,IF(ISERROR(VLOOKUP(F33,Table3[[#All],[Type]],1,FALSE))=FALSE(),"",IF(F33="","",TræningsHastighed)))</f>
        <v>7:07,5</v>
      </c>
      <c r="J33" s="50">
        <f ca="1">IF(ISERROR(VLOOKUP(F33,Table3[[#All],[Type]],1,FALSE))=FALSE(),SUMIF(OFFSET(B33,1,0,50),B33,OFFSET(J33,1,0,50)),IF(F33="","",IF(ISERROR(VLOOKUP(F33,TræningsZoner!B:B,1,FALSE))=FALSE(),NormalTid,IF(F33="Stigningsløb",StigningsløbTid,IF(F33="Intervalløb",IntervalTid,IF(F33="Temposkift",TemposkiftTid,IF(F33="Konkurrenceløb",KonkurrenceløbTid,IF(F33="Distanceløb",DistanceløbTid,"Ukendt træningstype"))))))))</f>
        <v>15</v>
      </c>
      <c r="K33" s="51">
        <f ca="1">IF(ISERROR(VLOOKUP(F33,Table3[[#All],[Type]],1,FALSE))=FALSE(),SUMIF(OFFSET(B33,1,0,50),B33,OFFSET(K33,1,0,50)),IF(F33="","",IF(ISERROR(VLOOKUP(F33,TræningsZoner!B:B,1,FALSE))=FALSE(),NormalDistance,IF(F33="Stigningsløb",StigningsløbDistance,IF(F33="Intervalløb",IntervalDistance,IF(F33="Temposkift",TemposkiftDistance,IF(F33="konkurrenceløb",KonkurrenceløbDistance,IF(F33="Distanceløb",DistanceløbDistance,"Ukendt træningstype"))))))))</f>
        <v>2.1052631578947367</v>
      </c>
      <c r="L33" s="44"/>
      <c r="M33" s="45"/>
      <c r="N33" s="70"/>
    </row>
    <row r="34" spans="1:14" collapsed="1" x14ac:dyDescent="0.25">
      <c r="A34" s="42">
        <f t="shared" si="3"/>
        <v>42833</v>
      </c>
      <c r="B34" s="43">
        <v>42833</v>
      </c>
      <c r="C34" s="44">
        <f t="shared" si="0"/>
        <v>15</v>
      </c>
      <c r="D34" s="44">
        <f t="shared" si="1"/>
        <v>2017</v>
      </c>
      <c r="E34" s="44" t="s">
        <v>18</v>
      </c>
      <c r="F34" s="45" t="s">
        <v>31</v>
      </c>
      <c r="G34" s="45"/>
      <c r="H34" s="45" t="str">
        <f>IF(ISERROR(VLOOKUP(F34,Table3[[#All],[Type]],1,FALSE))=FALSE(),"",IF(F34="","",IFERROR(IFERROR(TræningsZone,StigningsløbZone),IF(F34="Intervalløb",IntervalZone,IF(F34="Temposkift",TemposkiftZone,IF(F34="Konkurrenceløb","N/A",IF(F34="Distanceløb",DistanceløbZone,"Ukendt træningstype")))))))</f>
        <v/>
      </c>
      <c r="I34" s="45" t="str">
        <f>IF(F34="Konkurrenceløb",KonkurrenceløbHastighed,IF(ISERROR(VLOOKUP(F34,Table3[[#All],[Type]],1,FALSE))=FALSE(),"",IF(F34="","",TræningsHastighed)))</f>
        <v/>
      </c>
      <c r="J34" s="44">
        <f ca="1">IF(ISERROR(VLOOKUP(F34,Table3[[#All],[Type]],1,FALSE))=FALSE(),SUMIF(OFFSET(B34,1,0,50),B34,OFFSET(J34,1,0,50)),IF(F34="","",IF(ISERROR(VLOOKUP(F34,TræningsZoner!B:B,1,FALSE))=FALSE(),NormalTid,IF(F34="Stigningsløb",StigningsløbTid,IF(F34="Intervalløb",IntervalTid,IF(F34="Temposkift",TemposkiftTid,IF(F34="Konkurrenceløb",KonkurrenceløbTid,IF(F34="Distanceløb",DistanceløbTid,"Ukendt træningstype"))))))))</f>
        <v>110</v>
      </c>
      <c r="K34" s="46">
        <f ca="1">IF(ISERROR(VLOOKUP(F34,Table3[[#All],[Type]],1,FALSE))=FALSE(),SUMIF(OFFSET(B34,1,0,50),B34,OFFSET(K34,1,0,50)),IF(F34="","",IF(ISERROR(VLOOKUP(F34,TræningsZoner!B:B,1,FALSE))=FALSE(),NormalDistance,IF(F34="Stigningsløb",StigningsløbDistance,IF(F34="Intervalløb",IntervalDistance,IF(F34="Temposkift",TemposkiftDistance,IF(F34="konkurrenceløb",KonkurrenceløbDistance,IF(F34="Distanceløb",DistanceløbDistance,"Ukendt træningstype"))))))))</f>
        <v>13.925313205629999</v>
      </c>
      <c r="L34" s="44"/>
      <c r="M34" s="45"/>
      <c r="N34" s="70"/>
    </row>
    <row r="35" spans="1:14" hidden="1" outlineLevel="1" x14ac:dyDescent="0.25">
      <c r="A35" s="42"/>
      <c r="B35" s="48">
        <v>42833</v>
      </c>
      <c r="C35" s="44" t="str">
        <f t="shared" si="0"/>
        <v/>
      </c>
      <c r="D35" s="44" t="str">
        <f t="shared" si="1"/>
        <v/>
      </c>
      <c r="E35" s="44"/>
      <c r="F35" s="49" t="s">
        <v>41</v>
      </c>
      <c r="G35" s="49" t="s">
        <v>42</v>
      </c>
      <c r="H35" s="49" t="str">
        <f>IF(ISERROR(VLOOKUP(F35,Table3[[#All],[Type]],1,FALSE))=FALSE(),"",IF(F35="","",IFERROR(IFERROR(TræningsZone,StigningsløbZone),IF(F35="Intervalløb",IntervalZone,IF(F35="Temposkift",TemposkiftZone,IF(F35="Konkurrenceløb","N/A",IF(F35="Distanceløb",DistanceløbZone,"Ukendt træningstype")))))))</f>
        <v>Rest</v>
      </c>
      <c r="I35" s="49" t="str">
        <f>IF(F35="Konkurrenceløb",KonkurrenceløbHastighed,IF(ISERROR(VLOOKUP(F35,Table3[[#All],[Type]],1,FALSE))=FALSE(),"",IF(F35="","",TræningsHastighed)))</f>
        <v>9:59,5</v>
      </c>
      <c r="J35" s="50">
        <f ca="1">IF(ISERROR(VLOOKUP(F35,Table3[[#All],[Type]],1,FALSE))=FALSE(),SUMIF(OFFSET(B35,1,0,50),B35,OFFSET(J35,1,0,50)),IF(F35="","",IF(ISERROR(VLOOKUP(F35,TræningsZoner!B:B,1,FALSE))=FALSE(),NormalTid,IF(F35="Stigningsløb",StigningsløbTid,IF(F35="Intervalløb",IntervalTid,IF(F35="Temposkift",TemposkiftTid,IF(F35="Konkurrenceløb",KonkurrenceløbTid,IF(F35="Distanceløb",DistanceløbTid,"Ukendt træningstype"))))))))</f>
        <v>25</v>
      </c>
      <c r="K35" s="51">
        <f ca="1">IF(ISERROR(VLOOKUP(F35,Table3[[#All],[Type]],1,FALSE))=FALSE(),SUMIF(OFFSET(B35,1,0,50),B35,OFFSET(K35,1,0,50)),IF(F35="","",IF(ISERROR(VLOOKUP(F35,TræningsZoner!B:B,1,FALSE))=FALSE(),NormalDistance,IF(F35="Stigningsløb",StigningsløbDistance,IF(F35="Intervalløb",IntervalDistance,IF(F35="Temposkift",TemposkiftDistance,IF(F35="konkurrenceløb",KonkurrenceløbDistance,IF(F35="Distanceløb",DistanceløbDistance,"Ukendt træningstype"))))))))</f>
        <v>2.5020850708924103</v>
      </c>
      <c r="L35" s="44"/>
      <c r="M35" s="45"/>
      <c r="N35" s="70"/>
    </row>
    <row r="36" spans="1:14" hidden="1" outlineLevel="1" x14ac:dyDescent="0.25">
      <c r="A36" s="42"/>
      <c r="B36" s="48">
        <v>42833</v>
      </c>
      <c r="C36" s="44" t="str">
        <f t="shared" si="0"/>
        <v/>
      </c>
      <c r="D36" s="44" t="str">
        <f t="shared" si="1"/>
        <v/>
      </c>
      <c r="E36" s="44"/>
      <c r="F36" s="49" t="s">
        <v>23</v>
      </c>
      <c r="G36" s="49" t="s">
        <v>42</v>
      </c>
      <c r="H36" s="49" t="str">
        <f>IF(ISERROR(VLOOKUP(F36,Table3[[#All],[Type]],1,FALSE))=FALSE(),"",IF(F36="","",IFERROR(IFERROR(TræningsZone,StigningsløbZone),IF(F36="Intervalløb",IntervalZone,IF(F36="Temposkift",TemposkiftZone,IF(F36="Konkurrenceløb","N/A",IF(F36="Distanceløb",DistanceløbZone,"Ukendt træningstype")))))))</f>
        <v>Ae1</v>
      </c>
      <c r="I36" s="49" t="str">
        <f>IF(F36="Konkurrenceløb",KonkurrenceløbHastighed,IF(ISERROR(VLOOKUP(F36,Table3[[#All],[Type]],1,FALSE))=FALSE(),"",IF(F36="","",TræningsHastighed)))</f>
        <v>7:07,5</v>
      </c>
      <c r="J36" s="50">
        <f ca="1">IF(ISERROR(VLOOKUP(F36,Table3[[#All],[Type]],1,FALSE))=FALSE(),SUMIF(OFFSET(B36,1,0,50),B36,OFFSET(J36,1,0,50)),IF(F36="","",IF(ISERROR(VLOOKUP(F36,TræningsZoner!B:B,1,FALSE))=FALSE(),NormalTid,IF(F36="Stigningsløb",StigningsløbTid,IF(F36="Intervalløb",IntervalTid,IF(F36="Temposkift",TemposkiftTid,IF(F36="Konkurrenceløb",KonkurrenceløbTid,IF(F36="Distanceløb",DistanceløbTid,"Ukendt træningstype"))))))))</f>
        <v>25</v>
      </c>
      <c r="K36" s="51">
        <f ca="1">IF(ISERROR(VLOOKUP(F36,Table3[[#All],[Type]],1,FALSE))=FALSE(),SUMIF(OFFSET(B36,1,0,50),B36,OFFSET(K36,1,0,50)),IF(F36="","",IF(ISERROR(VLOOKUP(F36,TræningsZoner!B:B,1,FALSE))=FALSE(),NormalDistance,IF(F36="Stigningsløb",StigningsløbDistance,IF(F36="Intervalløb",IntervalDistance,IF(F36="Temposkift",TemposkiftDistance,IF(F36="konkurrenceløb",KonkurrenceløbDistance,IF(F36="Distanceløb",DistanceløbDistance,"Ukendt træningstype"))))))))</f>
        <v>3.5087719298245612</v>
      </c>
      <c r="L36" s="44"/>
      <c r="M36" s="45"/>
      <c r="N36" s="70"/>
    </row>
    <row r="37" spans="1:14" hidden="1" outlineLevel="1" x14ac:dyDescent="0.25">
      <c r="A37" s="42"/>
      <c r="B37" s="48">
        <v>42833</v>
      </c>
      <c r="C37" s="44" t="str">
        <f t="shared" si="0"/>
        <v/>
      </c>
      <c r="D37" s="44" t="str">
        <f t="shared" si="1"/>
        <v/>
      </c>
      <c r="E37" s="44"/>
      <c r="F37" s="49" t="s">
        <v>32</v>
      </c>
      <c r="G37" s="49" t="s">
        <v>33</v>
      </c>
      <c r="H37" s="49" t="str">
        <f>IF(ISERROR(VLOOKUP(F37,Table3[[#All],[Type]],1,FALSE))=FALSE(),"",IF(F37="","",IFERROR(IFERROR(TræningsZone,StigningsløbZone),IF(F37="Intervalløb",IntervalZone,IF(F37="Temposkift",TemposkiftZone,IF(F37="Konkurrenceløb","N/A",IF(F37="Distanceløb",DistanceløbZone,"Ukendt træningstype")))))))</f>
        <v>Ae2</v>
      </c>
      <c r="I37" s="49" t="str">
        <f>IF(F37="Konkurrenceløb",KonkurrenceløbHastighed,IF(ISERROR(VLOOKUP(F37,Table3[[#All],[Type]],1,FALSE))=FALSE(),"",IF(F37="","",TræningsHastighed)))</f>
        <v>6:28</v>
      </c>
      <c r="J37" s="50">
        <f ca="1">IF(ISERROR(VLOOKUP(F37,Table3[[#All],[Type]],1,FALSE))=FALSE(),SUMIF(OFFSET(B37,1,0,50),B37,OFFSET(J37,1,0,50)),IF(F37="","",IF(ISERROR(VLOOKUP(F37,TræningsZoner!B:B,1,FALSE))=FALSE(),NormalTid,IF(F37="Stigningsløb",StigningsløbTid,IF(F37="Intervalløb",IntervalTid,IF(F37="Temposkift",TemposkiftTid,IF(F37="Konkurrenceløb",KonkurrenceløbTid,IF(F37="Distanceløb",DistanceløbTid,"Ukendt træningstype"))))))))</f>
        <v>20</v>
      </c>
      <c r="K37" s="51">
        <f ca="1">IF(ISERROR(VLOOKUP(F37,Table3[[#All],[Type]],1,FALSE))=FALSE(),SUMIF(OFFSET(B37,1,0,50),B37,OFFSET(K37,1,0,50)),IF(F37="","",IF(ISERROR(VLOOKUP(F37,TræningsZoner!B:B,1,FALSE))=FALSE(),NormalDistance,IF(F37="Stigningsløb",StigningsløbDistance,IF(F37="Intervalløb",IntervalDistance,IF(F37="Temposkift",TemposkiftDistance,IF(F37="konkurrenceløb",KonkurrenceløbDistance,IF(F37="Distanceløb",DistanceløbDistance,"Ukendt træningstype"))))))))</f>
        <v>3.0927835051546393</v>
      </c>
      <c r="L37" s="44"/>
      <c r="M37" s="45"/>
      <c r="N37" s="70"/>
    </row>
    <row r="38" spans="1:14" hidden="1" outlineLevel="1" x14ac:dyDescent="0.25">
      <c r="A38" s="42"/>
      <c r="B38" s="48">
        <v>42833</v>
      </c>
      <c r="C38" s="44" t="str">
        <f t="shared" si="0"/>
        <v/>
      </c>
      <c r="D38" s="44" t="str">
        <f t="shared" si="1"/>
        <v/>
      </c>
      <c r="E38" s="44"/>
      <c r="F38" s="49" t="s">
        <v>41</v>
      </c>
      <c r="G38" s="49" t="s">
        <v>43</v>
      </c>
      <c r="H38" s="49" t="str">
        <f>IF(ISERROR(VLOOKUP(F38,Table3[[#All],[Type]],1,FALSE))=FALSE(),"",IF(F38="","",IFERROR(IFERROR(TræningsZone,StigningsløbZone),IF(F38="Intervalløb",IntervalZone,IF(F38="Temposkift",TemposkiftZone,IF(F38="Konkurrenceløb","N/A",IF(F38="Distanceløb",DistanceløbZone,"Ukendt træningstype")))))))</f>
        <v>Rest</v>
      </c>
      <c r="I38" s="49" t="str">
        <f>IF(F38="Konkurrenceløb",KonkurrenceløbHastighed,IF(ISERROR(VLOOKUP(F38,Table3[[#All],[Type]],1,FALSE))=FALSE(),"",IF(F38="","",TræningsHastighed)))</f>
        <v>9:59,5</v>
      </c>
      <c r="J38" s="50">
        <f ca="1">IF(ISERROR(VLOOKUP(F38,Table3[[#All],[Type]],1,FALSE))=FALSE(),SUMIF(OFFSET(B38,1,0,50),B38,OFFSET(J38,1,0,50)),IF(F38="","",IF(ISERROR(VLOOKUP(F38,TræningsZoner!B:B,1,FALSE))=FALSE(),NormalTid,IF(F38="Stigningsløb",StigningsløbTid,IF(F38="Intervalløb",IntervalTid,IF(F38="Temposkift",TemposkiftTid,IF(F38="Konkurrenceløb",KonkurrenceløbTid,IF(F38="Distanceløb",DistanceløbTid,"Ukendt træningstype"))))))))</f>
        <v>5</v>
      </c>
      <c r="K38" s="51">
        <f ca="1">IF(ISERROR(VLOOKUP(F38,Table3[[#All],[Type]],1,FALSE))=FALSE(),SUMIF(OFFSET(B38,1,0,50),B38,OFFSET(K38,1,0,50)),IF(F38="","",IF(ISERROR(VLOOKUP(F38,TræningsZoner!B:B,1,FALSE))=FALSE(),NormalDistance,IF(F38="Stigningsløb",StigningsløbDistance,IF(F38="Intervalløb",IntervalDistance,IF(F38="Temposkift",TemposkiftDistance,IF(F38="konkurrenceløb",KonkurrenceløbDistance,IF(F38="Distanceløb",DistanceløbDistance,"Ukendt træningstype"))))))))</f>
        <v>0.50041701417848206</v>
      </c>
      <c r="L38" s="44"/>
      <c r="M38" s="45"/>
      <c r="N38" s="70"/>
    </row>
    <row r="39" spans="1:14" hidden="1" outlineLevel="1" x14ac:dyDescent="0.25">
      <c r="A39" s="42"/>
      <c r="B39" s="48">
        <v>42833</v>
      </c>
      <c r="C39" s="44" t="str">
        <f t="shared" si="0"/>
        <v/>
      </c>
      <c r="D39" s="44" t="str">
        <f t="shared" si="1"/>
        <v/>
      </c>
      <c r="E39" s="44"/>
      <c r="F39" s="49" t="s">
        <v>32</v>
      </c>
      <c r="G39" s="49" t="s">
        <v>26</v>
      </c>
      <c r="H39" s="49" t="str">
        <f>IF(ISERROR(VLOOKUP(F39,Table3[[#All],[Type]],1,FALSE))=FALSE(),"",IF(F39="","",IFERROR(IFERROR(TræningsZone,StigningsløbZone),IF(F39="Intervalløb",IntervalZone,IF(F39="Temposkift",TemposkiftZone,IF(F39="Konkurrenceløb","N/A",IF(F39="Distanceløb",DistanceløbZone,"Ukendt træningstype")))))))</f>
        <v>Ae2</v>
      </c>
      <c r="I39" s="49" t="str">
        <f>IF(F39="Konkurrenceløb",KonkurrenceløbHastighed,IF(ISERROR(VLOOKUP(F39,Table3[[#All],[Type]],1,FALSE))=FALSE(),"",IF(F39="","",TræningsHastighed)))</f>
        <v>6:28</v>
      </c>
      <c r="J39" s="50">
        <f ca="1">IF(ISERROR(VLOOKUP(F39,Table3[[#All],[Type]],1,FALSE))=FALSE(),SUMIF(OFFSET(B39,1,0,50),B39,OFFSET(J39,1,0,50)),IF(F39="","",IF(ISERROR(VLOOKUP(F39,TræningsZoner!B:B,1,FALSE))=FALSE(),NormalTid,IF(F39="Stigningsløb",StigningsløbTid,IF(F39="Intervalløb",IntervalTid,IF(F39="Temposkift",TemposkiftTid,IF(F39="Konkurrenceløb",KonkurrenceløbTid,IF(F39="Distanceløb",DistanceløbTid,"Ukendt træningstype"))))))))</f>
        <v>15</v>
      </c>
      <c r="K39" s="51">
        <f ca="1">IF(ISERROR(VLOOKUP(F39,Table3[[#All],[Type]],1,FALSE))=FALSE(),SUMIF(OFFSET(B39,1,0,50),B39,OFFSET(K39,1,0,50)),IF(F39="","",IF(ISERROR(VLOOKUP(F39,TræningsZoner!B:B,1,FALSE))=FALSE(),NormalDistance,IF(F39="Stigningsløb",StigningsløbDistance,IF(F39="Intervalløb",IntervalDistance,IF(F39="Temposkift",TemposkiftDistance,IF(F39="konkurrenceløb",KonkurrenceløbDistance,IF(F39="Distanceløb",DistanceløbDistance,"Ukendt træningstype"))))))))</f>
        <v>2.3195876288659796</v>
      </c>
      <c r="L39" s="44"/>
      <c r="M39" s="45"/>
      <c r="N39" s="70"/>
    </row>
    <row r="40" spans="1:14" hidden="1" outlineLevel="1" x14ac:dyDescent="0.25">
      <c r="A40" s="42"/>
      <c r="B40" s="48">
        <v>42833</v>
      </c>
      <c r="C40" s="44" t="str">
        <f t="shared" si="0"/>
        <v/>
      </c>
      <c r="D40" s="44" t="str">
        <f t="shared" si="1"/>
        <v/>
      </c>
      <c r="E40" s="44"/>
      <c r="F40" s="49" t="s">
        <v>41</v>
      </c>
      <c r="G40" s="49" t="s">
        <v>33</v>
      </c>
      <c r="H40" s="49" t="str">
        <f>IF(ISERROR(VLOOKUP(F40,Table3[[#All],[Type]],1,FALSE))=FALSE(),"",IF(F40="","",IFERROR(IFERROR(TræningsZone,StigningsløbZone),IF(F40="Intervalløb",IntervalZone,IF(F40="Temposkift",TemposkiftZone,IF(F40="Konkurrenceløb","N/A",IF(F40="Distanceløb",DistanceløbZone,"Ukendt træningstype")))))))</f>
        <v>Rest</v>
      </c>
      <c r="I40" s="49" t="str">
        <f>IF(F40="Konkurrenceløb",KonkurrenceløbHastighed,IF(ISERROR(VLOOKUP(F40,Table3[[#All],[Type]],1,FALSE))=FALSE(),"",IF(F40="","",TræningsHastighed)))</f>
        <v>9:59,5</v>
      </c>
      <c r="J40" s="50">
        <f ca="1">IF(ISERROR(VLOOKUP(F40,Table3[[#All],[Type]],1,FALSE))=FALSE(),SUMIF(OFFSET(B40,1,0,50),B40,OFFSET(J40,1,0,50)),IF(F40="","",IF(ISERROR(VLOOKUP(F40,TræningsZoner!B:B,1,FALSE))=FALSE(),NormalTid,IF(F40="Stigningsløb",StigningsløbTid,IF(F40="Intervalløb",IntervalTid,IF(F40="Temposkift",TemposkiftTid,IF(F40="Konkurrenceløb",KonkurrenceløbTid,IF(F40="Distanceløb",DistanceløbTid,"Ukendt træningstype"))))))))</f>
        <v>20</v>
      </c>
      <c r="K40" s="51">
        <f ca="1">IF(ISERROR(VLOOKUP(F40,Table3[[#All],[Type]],1,FALSE))=FALSE(),SUMIF(OFFSET(B40,1,0,50),B40,OFFSET(K40,1,0,50)),IF(F40="","",IF(ISERROR(VLOOKUP(F40,TræningsZoner!B:B,1,FALSE))=FALSE(),NormalDistance,IF(F40="Stigningsløb",StigningsløbDistance,IF(F40="Intervalløb",IntervalDistance,IF(F40="Temposkift",TemposkiftDistance,IF(F40="konkurrenceløb",KonkurrenceløbDistance,IF(F40="Distanceløb",DistanceløbDistance,"Ukendt træningstype"))))))))</f>
        <v>2.0016680567139282</v>
      </c>
      <c r="L40" s="44"/>
      <c r="M40" s="45"/>
      <c r="N40" s="70"/>
    </row>
    <row r="41" spans="1:14" collapsed="1" x14ac:dyDescent="0.25">
      <c r="A41" s="42">
        <f t="shared" si="3"/>
        <v>42832</v>
      </c>
      <c r="B41" s="43">
        <v>42832</v>
      </c>
      <c r="C41" s="44">
        <f t="shared" si="0"/>
        <v>15</v>
      </c>
      <c r="D41" s="44">
        <f t="shared" si="1"/>
        <v>2017</v>
      </c>
      <c r="E41" s="44" t="s">
        <v>18</v>
      </c>
      <c r="F41" s="45" t="s">
        <v>35</v>
      </c>
      <c r="G41" s="45"/>
      <c r="H41" s="45" t="str">
        <f>IF(ISERROR(VLOOKUP(F41,Table3[[#All],[Type]],1,FALSE))=FALSE(),"",IF(F41="","",IFERROR(IFERROR(TræningsZone,StigningsløbZone),IF(F41="Intervalløb",IntervalZone,IF(F41="Temposkift",TemposkiftZone,IF(F41="Konkurrenceløb","N/A",IF(F41="Distanceløb",DistanceløbZone,"Ukendt træningstype")))))))</f>
        <v/>
      </c>
      <c r="I41" s="45" t="str">
        <f>IF(F41="Konkurrenceløb",KonkurrenceløbHastighed,IF(ISERROR(VLOOKUP(F41,Table3[[#All],[Type]],1,FALSE))=FALSE(),"",IF(F41="","",TræningsHastighed)))</f>
        <v/>
      </c>
      <c r="J41" s="44">
        <f ca="1">IF(ISERROR(VLOOKUP(F41,Table3[[#All],[Type]],1,FALSE))=FALSE(),SUMIF(OFFSET(B41,1,0,50),B41,OFFSET(J41,1,0,50)),IF(F41="","",IF(ISERROR(VLOOKUP(F41,TræningsZoner!B:B,1,FALSE))=FALSE(),NormalTid,IF(F41="Stigningsløb",StigningsløbTid,IF(F41="Intervalløb",IntervalTid,IF(F41="Temposkift",TemposkiftTid,IF(F41="Konkurrenceløb",KonkurrenceløbTid,IF(F41="Distanceløb",DistanceløbTid,"Ukendt træningstype"))))))))</f>
        <v>73.305000000000007</v>
      </c>
      <c r="K41" s="46">
        <f ca="1">IF(ISERROR(VLOOKUP(F41,Table3[[#All],[Type]],1,FALSE))=FALSE(),SUMIF(OFFSET(B41,1,0,50),B41,OFFSET(K41,1,0,50)),IF(F41="","",IF(ISERROR(VLOOKUP(F41,TræningsZoner!B:B,1,FALSE))=FALSE(),NormalDistance,IF(F41="Stigningsløb",StigningsløbDistance,IF(F41="Intervalløb",IntervalDistance,IF(F41="Temposkift",TemposkiftDistance,IF(F41="konkurrenceløb",KonkurrenceløbDistance,IF(F41="Distanceløb",DistanceløbDistance,"Ukendt træningstype"))))))))</f>
        <v>11.010943329967954</v>
      </c>
      <c r="L41" s="44"/>
      <c r="M41" s="45"/>
      <c r="N41" s="70"/>
    </row>
    <row r="42" spans="1:14" s="26" customFormat="1" hidden="1" outlineLevel="1" x14ac:dyDescent="0.25">
      <c r="A42" s="47"/>
      <c r="B42" s="48">
        <v>42832</v>
      </c>
      <c r="C42" s="44" t="str">
        <f t="shared" si="0"/>
        <v/>
      </c>
      <c r="D42" s="44" t="str">
        <f t="shared" si="1"/>
        <v/>
      </c>
      <c r="E42" s="44"/>
      <c r="F42" s="49" t="s">
        <v>23</v>
      </c>
      <c r="G42" s="49" t="s">
        <v>26</v>
      </c>
      <c r="H42" s="49" t="str">
        <f>IF(ISERROR(VLOOKUP(F42,Table3[[#All],[Type]],1,FALSE))=FALSE(),"",IF(F42="","",IFERROR(IFERROR(TræningsZone,StigningsløbZone),IF(F42="Intervalløb",IntervalZone,IF(F42="Temposkift",TemposkiftZone,IF(F42="Konkurrenceløb","N/A",IF(F42="Distanceløb",DistanceløbZone,"Ukendt træningstype")))))))</f>
        <v>Ae1</v>
      </c>
      <c r="I42" s="49" t="str">
        <f>IF(F42="Konkurrenceløb",KonkurrenceløbHastighed,IF(ISERROR(VLOOKUP(F42,Table3[[#All],[Type]],1,FALSE))=FALSE(),"",IF(F42="","",TræningsHastighed)))</f>
        <v>7:07,5</v>
      </c>
      <c r="J42" s="50">
        <f ca="1">IF(ISERROR(VLOOKUP(F42,Table3[[#All],[Type]],1,FALSE))=FALSE(),SUMIF(OFFSET(B42,1,0,50),B42,OFFSET(J42,1,0,50)),IF(F42="","",IF(ISERROR(VLOOKUP(F42,TræningsZoner!B:B,1,FALSE))=FALSE(),NormalTid,IF(F42="Stigningsløb",StigningsløbTid,IF(F42="Intervalløb",IntervalTid,IF(F42="Temposkift",TemposkiftTid,IF(F42="Konkurrenceløb",KonkurrenceløbTid,IF(F42="Distanceløb",DistanceløbTid,"Ukendt træningstype"))))))))</f>
        <v>15</v>
      </c>
      <c r="K42" s="51">
        <f ca="1">IF(ISERROR(VLOOKUP(F42,Table3[[#All],[Type]],1,FALSE))=FALSE(),SUMIF(OFFSET(B42,1,0,50),B42,OFFSET(K42,1,0,50)),IF(F42="","",IF(ISERROR(VLOOKUP(F42,TræningsZoner!B:B,1,FALSE))=FALSE(),NormalDistance,IF(F42="Stigningsløb",StigningsløbDistance,IF(F42="Intervalløb",IntervalDistance,IF(F42="Temposkift",TemposkiftDistance,IF(F42="konkurrenceløb",KonkurrenceløbDistance,IF(F42="Distanceløb",DistanceløbDistance,"Ukendt træningstype"))))))))</f>
        <v>2.1052631578947367</v>
      </c>
      <c r="L42" s="44"/>
      <c r="M42" s="45"/>
      <c r="N42" s="70"/>
    </row>
    <row r="43" spans="1:14" s="26" customFormat="1" hidden="1" outlineLevel="1" x14ac:dyDescent="0.25">
      <c r="A43" s="47"/>
      <c r="B43" s="48">
        <v>42832</v>
      </c>
      <c r="C43" s="44" t="str">
        <f t="shared" si="0"/>
        <v/>
      </c>
      <c r="D43" s="44" t="str">
        <f t="shared" si="1"/>
        <v/>
      </c>
      <c r="E43" s="44"/>
      <c r="F43" s="49" t="s">
        <v>27</v>
      </c>
      <c r="G43" s="49" t="s">
        <v>28</v>
      </c>
      <c r="H43" s="49" t="str">
        <f>IF(ISERROR(VLOOKUP(F43,Table3[[#All],[Type]],1,FALSE))=FALSE(),"",IF(F43="","",IFERROR(IFERROR(TræningsZone,StigningsløbZone),IF(F43="Intervalløb",IntervalZone,IF(F43="Temposkift",TemposkiftZone,IF(F43="Konkurrenceløb","N/A",IF(F43="Distanceløb",DistanceløbZone,"Ukendt træningstype")))))))</f>
        <v>AT</v>
      </c>
      <c r="I43" s="49" t="str">
        <f>IF(F43="Konkurrenceløb",KonkurrenceløbHastighed,IF(ISERROR(VLOOKUP(F43,Table3[[#All],[Type]],1,FALSE))=FALSE(),"",IF(F43="","",TræningsHastighed)))</f>
        <v>5:56</v>
      </c>
      <c r="J43" s="50">
        <f ca="1">IF(ISERROR(VLOOKUP(F43,Table3[[#All],[Type]],1,FALSE))=FALSE(),SUMIF(OFFSET(B43,1,0,50),B43,OFFSET(J43,1,0,50)),IF(F43="","",IF(ISERROR(VLOOKUP(F43,TræningsZoner!B:B,1,FALSE))=FALSE(),NormalTid,IF(F43="Stigningsløb",StigningsløbTid,IF(F43="Intervalløb",IntervalTid,IF(F43="Temposkift",TemposkiftTid,IF(F43="Konkurrenceløb",KonkurrenceløbTid,IF(F43="Distanceløb",DistanceløbTid,"Ukendt træningstype"))))))))</f>
        <v>1.78</v>
      </c>
      <c r="K43" s="51">
        <f ca="1">IF(ISERROR(VLOOKUP(F43,Table3[[#All],[Type]],1,FALSE))=FALSE(),SUMIF(OFFSET(B43,1,0,50),B43,OFFSET(K43,1,0,50)),IF(F43="","",IF(ISERROR(VLOOKUP(F43,TræningsZoner!B:B,1,FALSE))=FALSE(),NormalDistance,IF(F43="Stigningsløb",StigningsløbDistance,IF(F43="Intervalløb",IntervalDistance,IF(F43="Temposkift",TemposkiftDistance,IF(F43="konkurrenceløb",KonkurrenceløbDistance,IF(F43="Distanceløb",DistanceløbDistance,"Ukendt træningstype"))))))))</f>
        <v>0.3</v>
      </c>
      <c r="L43" s="44"/>
      <c r="M43" s="45"/>
      <c r="N43" s="70"/>
    </row>
    <row r="44" spans="1:14" s="26" customFormat="1" hidden="1" outlineLevel="1" x14ac:dyDescent="0.25">
      <c r="A44" s="47"/>
      <c r="B44" s="48">
        <v>42832</v>
      </c>
      <c r="C44" s="44" t="str">
        <f t="shared" si="0"/>
        <v/>
      </c>
      <c r="D44" s="44" t="str">
        <f t="shared" si="1"/>
        <v/>
      </c>
      <c r="E44" s="44"/>
      <c r="F44" s="49" t="s">
        <v>36</v>
      </c>
      <c r="G44" s="49" t="s">
        <v>37</v>
      </c>
      <c r="H44" s="49" t="str">
        <f>IF(ISERROR(VLOOKUP(F44,Table3[[#All],[Type]],1,FALSE))=FALSE(),"",IF(F44="","",IFERROR(IFERROR(TræningsZone,StigningsløbZone),IF(F44="Intervalløb",IntervalZone,IF(F44="Temposkift",TemposkiftZone,IF(F44="Konkurrenceløb","N/A",IF(F44="Distanceløb",DistanceløbZone,"Ukendt træningstype")))))))</f>
        <v>Ae2</v>
      </c>
      <c r="I44" s="49" t="str">
        <f>IF(F44="Konkurrenceløb",KonkurrenceløbHastighed,IF(ISERROR(VLOOKUP(F44,Table3[[#All],[Type]],1,FALSE))=FALSE(),"",IF(F44="","",TræningsHastighed)))</f>
        <v>6:28</v>
      </c>
      <c r="J44" s="50">
        <f ca="1">IF(ISERROR(VLOOKUP(F44,Table3[[#All],[Type]],1,FALSE))=FALSE(),SUMIF(OFFSET(B44,1,0,50),B44,OFFSET(J44,1,0,50)),IF(F44="","",IF(ISERROR(VLOOKUP(F44,TræningsZoner!B:B,1,FALSE))=FALSE(),NormalTid,IF(F44="Stigningsløb",StigningsløbTid,IF(F44="Intervalløb",IntervalTid,IF(F44="Temposkift",TemposkiftTid,IF(F44="Konkurrenceløb",KonkurrenceløbTid,IF(F44="Distanceløb",DistanceløbTid,"Ukendt træningstype"))))))))</f>
        <v>3.2333333333333334</v>
      </c>
      <c r="K44" s="51">
        <f ca="1">IF(ISERROR(VLOOKUP(F44,Table3[[#All],[Type]],1,FALSE))=FALSE(),SUMIF(OFFSET(B44,1,0,50),B44,OFFSET(K44,1,0,50)),IF(F44="","",IF(ISERROR(VLOOKUP(F44,TræningsZoner!B:B,1,FALSE))=FALSE(),NormalDistance,IF(F44="Stigningsløb",StigningsløbDistance,IF(F44="Intervalløb",IntervalDistance,IF(F44="Temposkift",TemposkiftDistance,IF(F44="konkurrenceløb",KonkurrenceløbDistance,IF(F44="Distanceløb",DistanceløbDistance,"Ukendt træningstype"))))))))</f>
        <v>0.5</v>
      </c>
      <c r="L44" s="44"/>
      <c r="M44" s="45"/>
      <c r="N44" s="70"/>
    </row>
    <row r="45" spans="1:14" s="26" customFormat="1" hidden="1" outlineLevel="1" x14ac:dyDescent="0.25">
      <c r="A45" s="47"/>
      <c r="B45" s="48">
        <v>42832</v>
      </c>
      <c r="C45" s="44" t="str">
        <f t="shared" si="0"/>
        <v/>
      </c>
      <c r="D45" s="44" t="str">
        <f t="shared" si="1"/>
        <v/>
      </c>
      <c r="E45" s="44"/>
      <c r="F45" s="49" t="s">
        <v>36</v>
      </c>
      <c r="G45" s="49" t="s">
        <v>38</v>
      </c>
      <c r="H45" s="49" t="str">
        <f>IF(ISERROR(VLOOKUP(F45,Table3[[#All],[Type]],1,FALSE))=FALSE(),"",IF(F45="","",IFERROR(IFERROR(TræningsZone,StigningsløbZone),IF(F45="Intervalløb",IntervalZone,IF(F45="Temposkift",TemposkiftZone,IF(F45="Konkurrenceløb","N/A",IF(F45="Distanceløb",DistanceløbZone,"Ukendt træningstype")))))))</f>
        <v>An1</v>
      </c>
      <c r="I45" s="49" t="str">
        <f>IF(F45="Konkurrenceløb",KonkurrenceløbHastighed,IF(ISERROR(VLOOKUP(F45,Table3[[#All],[Type]],1,FALSE))=FALSE(),"",IF(F45="","",TræningsHastighed)))</f>
        <v>5:42,5</v>
      </c>
      <c r="J45" s="50">
        <f ca="1">IF(ISERROR(VLOOKUP(F45,Table3[[#All],[Type]],1,FALSE))=FALSE(),SUMIF(OFFSET(B45,1,0,50),B45,OFFSET(J45,1,0,50)),IF(F45="","",IF(ISERROR(VLOOKUP(F45,TræningsZoner!B:B,1,FALSE))=FALSE(),NormalTid,IF(F45="Stigningsløb",StigningsløbTid,IF(F45="Intervalløb",IntervalTid,IF(F45="Temposkift",TemposkiftTid,IF(F45="Konkurrenceløb",KonkurrenceløbTid,IF(F45="Distanceløb",DistanceløbTid,"Ukendt træningstype"))))))))</f>
        <v>2.8541666666666665</v>
      </c>
      <c r="K45" s="51">
        <f ca="1">IF(ISERROR(VLOOKUP(F45,Table3[[#All],[Type]],1,FALSE))=FALSE(),SUMIF(OFFSET(B45,1,0,50),B45,OFFSET(K45,1,0,50)),IF(F45="","",IF(ISERROR(VLOOKUP(F45,TræningsZoner!B:B,1,FALSE))=FALSE(),NormalDistance,IF(F45="Stigningsløb",StigningsløbDistance,IF(F45="Intervalløb",IntervalDistance,IF(F45="Temposkift",TemposkiftDistance,IF(F45="konkurrenceløb",KonkurrenceløbDistance,IF(F45="Distanceløb",DistanceløbDistance,"Ukendt træningstype"))))))))</f>
        <v>0.5</v>
      </c>
      <c r="L45" s="44"/>
      <c r="M45" s="45"/>
      <c r="N45" s="70"/>
    </row>
    <row r="46" spans="1:14" s="26" customFormat="1" hidden="1" outlineLevel="1" x14ac:dyDescent="0.25">
      <c r="A46" s="47"/>
      <c r="B46" s="48">
        <v>42832</v>
      </c>
      <c r="C46" s="44" t="str">
        <f t="shared" si="0"/>
        <v/>
      </c>
      <c r="D46" s="44" t="str">
        <f t="shared" si="1"/>
        <v/>
      </c>
      <c r="E46" s="44"/>
      <c r="F46" s="49" t="s">
        <v>36</v>
      </c>
      <c r="G46" s="49" t="s">
        <v>37</v>
      </c>
      <c r="H46" s="49" t="str">
        <f>IF(ISERROR(VLOOKUP(F46,Table3[[#All],[Type]],1,FALSE))=FALSE(),"",IF(F46="","",IFERROR(IFERROR(TræningsZone,StigningsløbZone),IF(F46="Intervalløb",IntervalZone,IF(F46="Temposkift",TemposkiftZone,IF(F46="Konkurrenceløb","N/A",IF(F46="Distanceløb",DistanceløbZone,"Ukendt træningstype")))))))</f>
        <v>Ae2</v>
      </c>
      <c r="I46" s="49" t="str">
        <f>IF(F46="Konkurrenceløb",KonkurrenceløbHastighed,IF(ISERROR(VLOOKUP(F46,Table3[[#All],[Type]],1,FALSE))=FALSE(),"",IF(F46="","",TræningsHastighed)))</f>
        <v>6:28</v>
      </c>
      <c r="J46" s="50">
        <f ca="1">IF(ISERROR(VLOOKUP(F46,Table3[[#All],[Type]],1,FALSE))=FALSE(),SUMIF(OFFSET(B46,1,0,50),B46,OFFSET(J46,1,0,50)),IF(F46="","",IF(ISERROR(VLOOKUP(F46,TræningsZoner!B:B,1,FALSE))=FALSE(),NormalTid,IF(F46="Stigningsløb",StigningsløbTid,IF(F46="Intervalløb",IntervalTid,IF(F46="Temposkift",TemposkiftTid,IF(F46="Konkurrenceløb",KonkurrenceløbTid,IF(F46="Distanceløb",DistanceløbTid,"Ukendt træningstype"))))))))</f>
        <v>3.2333333333333334</v>
      </c>
      <c r="K46" s="51">
        <f ca="1">IF(ISERROR(VLOOKUP(F46,Table3[[#All],[Type]],1,FALSE))=FALSE(),SUMIF(OFFSET(B46,1,0,50),B46,OFFSET(K46,1,0,50)),IF(F46="","",IF(ISERROR(VLOOKUP(F46,TræningsZoner!B:B,1,FALSE))=FALSE(),NormalDistance,IF(F46="Stigningsløb",StigningsløbDistance,IF(F46="Intervalløb",IntervalDistance,IF(F46="Temposkift",TemposkiftDistance,IF(F46="konkurrenceløb",KonkurrenceløbDistance,IF(F46="Distanceløb",DistanceløbDistance,"Ukendt træningstype"))))))))</f>
        <v>0.5</v>
      </c>
      <c r="L46" s="44"/>
      <c r="M46" s="45"/>
      <c r="N46" s="70"/>
    </row>
    <row r="47" spans="1:14" s="26" customFormat="1" hidden="1" outlineLevel="1" x14ac:dyDescent="0.25">
      <c r="A47" s="47"/>
      <c r="B47" s="48">
        <v>42832</v>
      </c>
      <c r="C47" s="44" t="str">
        <f t="shared" si="0"/>
        <v/>
      </c>
      <c r="D47" s="44" t="str">
        <f t="shared" si="1"/>
        <v/>
      </c>
      <c r="E47" s="44"/>
      <c r="F47" s="49" t="s">
        <v>36</v>
      </c>
      <c r="G47" s="49" t="s">
        <v>38</v>
      </c>
      <c r="H47" s="49" t="str">
        <f>IF(ISERROR(VLOOKUP(F47,Table3[[#All],[Type]],1,FALSE))=FALSE(),"",IF(F47="","",IFERROR(IFERROR(TræningsZone,StigningsløbZone),IF(F47="Intervalløb",IntervalZone,IF(F47="Temposkift",TemposkiftZone,IF(F47="Konkurrenceløb","N/A",IF(F47="Distanceløb",DistanceløbZone,"Ukendt træningstype")))))))</f>
        <v>An1</v>
      </c>
      <c r="I47" s="49" t="str">
        <f>IF(F47="Konkurrenceløb",KonkurrenceløbHastighed,IF(ISERROR(VLOOKUP(F47,Table3[[#All],[Type]],1,FALSE))=FALSE(),"",IF(F47="","",TræningsHastighed)))</f>
        <v>5:42,5</v>
      </c>
      <c r="J47" s="50">
        <f ca="1">IF(ISERROR(VLOOKUP(F47,Table3[[#All],[Type]],1,FALSE))=FALSE(),SUMIF(OFFSET(B47,1,0,50),B47,OFFSET(J47,1,0,50)),IF(F47="","",IF(ISERROR(VLOOKUP(F47,TræningsZoner!B:B,1,FALSE))=FALSE(),NormalTid,IF(F47="Stigningsløb",StigningsløbTid,IF(F47="Intervalløb",IntervalTid,IF(F47="Temposkift",TemposkiftTid,IF(F47="Konkurrenceløb",KonkurrenceløbTid,IF(F47="Distanceløb",DistanceløbTid,"Ukendt træningstype"))))))))</f>
        <v>2.8541666666666665</v>
      </c>
      <c r="K47" s="51">
        <f ca="1">IF(ISERROR(VLOOKUP(F47,Table3[[#All],[Type]],1,FALSE))=FALSE(),SUMIF(OFFSET(B47,1,0,50),B47,OFFSET(K47,1,0,50)),IF(F47="","",IF(ISERROR(VLOOKUP(F47,TræningsZoner!B:B,1,FALSE))=FALSE(),NormalDistance,IF(F47="Stigningsløb",StigningsløbDistance,IF(F47="Intervalløb",IntervalDistance,IF(F47="Temposkift",TemposkiftDistance,IF(F47="konkurrenceløb",KonkurrenceløbDistance,IF(F47="Distanceløb",DistanceløbDistance,"Ukendt træningstype"))))))))</f>
        <v>0.5</v>
      </c>
      <c r="L47" s="44"/>
      <c r="M47" s="45"/>
      <c r="N47" s="70"/>
    </row>
    <row r="48" spans="1:14" s="26" customFormat="1" hidden="1" outlineLevel="1" x14ac:dyDescent="0.25">
      <c r="A48" s="47"/>
      <c r="B48" s="48">
        <v>42832</v>
      </c>
      <c r="C48" s="44" t="str">
        <f t="shared" si="0"/>
        <v/>
      </c>
      <c r="D48" s="44" t="str">
        <f t="shared" si="1"/>
        <v/>
      </c>
      <c r="E48" s="44"/>
      <c r="F48" s="49" t="s">
        <v>36</v>
      </c>
      <c r="G48" s="49" t="s">
        <v>37</v>
      </c>
      <c r="H48" s="49" t="str">
        <f>IF(ISERROR(VLOOKUP(F48,Table3[[#All],[Type]],1,FALSE))=FALSE(),"",IF(F48="","",IFERROR(IFERROR(TræningsZone,StigningsløbZone),IF(F48="Intervalløb",IntervalZone,IF(F48="Temposkift",TemposkiftZone,IF(F48="Konkurrenceløb","N/A",IF(F48="Distanceløb",DistanceløbZone,"Ukendt træningstype")))))))</f>
        <v>Ae2</v>
      </c>
      <c r="I48" s="49" t="str">
        <f>IF(F48="Konkurrenceløb",KonkurrenceløbHastighed,IF(ISERROR(VLOOKUP(F48,Table3[[#All],[Type]],1,FALSE))=FALSE(),"",IF(F48="","",TræningsHastighed)))</f>
        <v>6:28</v>
      </c>
      <c r="J48" s="50">
        <f ca="1">IF(ISERROR(VLOOKUP(F48,Table3[[#All],[Type]],1,FALSE))=FALSE(),SUMIF(OFFSET(B48,1,0,50),B48,OFFSET(J48,1,0,50)),IF(F48="","",IF(ISERROR(VLOOKUP(F48,TræningsZoner!B:B,1,FALSE))=FALSE(),NormalTid,IF(F48="Stigningsløb",StigningsløbTid,IF(F48="Intervalløb",IntervalTid,IF(F48="Temposkift",TemposkiftTid,IF(F48="Konkurrenceløb",KonkurrenceløbTid,IF(F48="Distanceløb",DistanceløbTid,"Ukendt træningstype"))))))))</f>
        <v>3.2333333333333334</v>
      </c>
      <c r="K48" s="51">
        <f ca="1">IF(ISERROR(VLOOKUP(F48,Table3[[#All],[Type]],1,FALSE))=FALSE(),SUMIF(OFFSET(B48,1,0,50),B48,OFFSET(K48,1,0,50)),IF(F48="","",IF(ISERROR(VLOOKUP(F48,TræningsZoner!B:B,1,FALSE))=FALSE(),NormalDistance,IF(F48="Stigningsløb",StigningsløbDistance,IF(F48="Intervalløb",IntervalDistance,IF(F48="Temposkift",TemposkiftDistance,IF(F48="konkurrenceløb",KonkurrenceløbDistance,IF(F48="Distanceløb",DistanceløbDistance,"Ukendt træningstype"))))))))</f>
        <v>0.5</v>
      </c>
      <c r="L48" s="44"/>
      <c r="M48" s="45"/>
      <c r="N48" s="70"/>
    </row>
    <row r="49" spans="1:14" s="26" customFormat="1" hidden="1" outlineLevel="1" x14ac:dyDescent="0.25">
      <c r="A49" s="47"/>
      <c r="B49" s="48">
        <v>42832</v>
      </c>
      <c r="C49" s="44" t="str">
        <f t="shared" si="0"/>
        <v/>
      </c>
      <c r="D49" s="44" t="str">
        <f t="shared" si="1"/>
        <v/>
      </c>
      <c r="E49" s="44"/>
      <c r="F49" s="49" t="s">
        <v>36</v>
      </c>
      <c r="G49" s="49" t="s">
        <v>38</v>
      </c>
      <c r="H49" s="49" t="str">
        <f>IF(ISERROR(VLOOKUP(F49,Table3[[#All],[Type]],1,FALSE))=FALSE(),"",IF(F49="","",IFERROR(IFERROR(TræningsZone,StigningsløbZone),IF(F49="Intervalløb",IntervalZone,IF(F49="Temposkift",TemposkiftZone,IF(F49="Konkurrenceløb","N/A",IF(F49="Distanceløb",DistanceløbZone,"Ukendt træningstype")))))))</f>
        <v>An1</v>
      </c>
      <c r="I49" s="49" t="str">
        <f>IF(F49="Konkurrenceløb",KonkurrenceløbHastighed,IF(ISERROR(VLOOKUP(F49,Table3[[#All],[Type]],1,FALSE))=FALSE(),"",IF(F49="","",TræningsHastighed)))</f>
        <v>5:42,5</v>
      </c>
      <c r="J49" s="50">
        <f ca="1">IF(ISERROR(VLOOKUP(F49,Table3[[#All],[Type]],1,FALSE))=FALSE(),SUMIF(OFFSET(B49,1,0,50),B49,OFFSET(J49,1,0,50)),IF(F49="","",IF(ISERROR(VLOOKUP(F49,TræningsZoner!B:B,1,FALSE))=FALSE(),NormalTid,IF(F49="Stigningsløb",StigningsløbTid,IF(F49="Intervalløb",IntervalTid,IF(F49="Temposkift",TemposkiftTid,IF(F49="Konkurrenceløb",KonkurrenceløbTid,IF(F49="Distanceløb",DistanceløbTid,"Ukendt træningstype"))))))))</f>
        <v>2.8541666666666665</v>
      </c>
      <c r="K49" s="51">
        <f ca="1">IF(ISERROR(VLOOKUP(F49,Table3[[#All],[Type]],1,FALSE))=FALSE(),SUMIF(OFFSET(B49,1,0,50),B49,OFFSET(K49,1,0,50)),IF(F49="","",IF(ISERROR(VLOOKUP(F49,TræningsZoner!B:B,1,FALSE))=FALSE(),NormalDistance,IF(F49="Stigningsløb",StigningsløbDistance,IF(F49="Intervalløb",IntervalDistance,IF(F49="Temposkift",TemposkiftDistance,IF(F49="konkurrenceløb",KonkurrenceløbDistance,IF(F49="Distanceløb",DistanceløbDistance,"Ukendt træningstype"))))))))</f>
        <v>0.5</v>
      </c>
      <c r="L49" s="44"/>
      <c r="M49" s="45"/>
      <c r="N49" s="70"/>
    </row>
    <row r="50" spans="1:14" s="26" customFormat="1" hidden="1" outlineLevel="1" x14ac:dyDescent="0.25">
      <c r="A50" s="47"/>
      <c r="B50" s="48">
        <v>42832</v>
      </c>
      <c r="C50" s="44" t="str">
        <f t="shared" si="0"/>
        <v/>
      </c>
      <c r="D50" s="44" t="str">
        <f t="shared" si="1"/>
        <v/>
      </c>
      <c r="E50" s="44"/>
      <c r="F50" s="49" t="s">
        <v>41</v>
      </c>
      <c r="G50" s="49" t="s">
        <v>43</v>
      </c>
      <c r="H50" s="49" t="str">
        <f>IF(ISERROR(VLOOKUP(F50,Table3[[#All],[Type]],1,FALSE))=FALSE(),"",IF(F50="","",IFERROR(IFERROR(TræningsZone,StigningsløbZone),IF(F50="Intervalløb",IntervalZone,IF(F50="Temposkift",TemposkiftZone,IF(F50="Konkurrenceløb","N/A",IF(F50="Distanceløb",DistanceløbZone,"Ukendt træningstype")))))))</f>
        <v>Rest</v>
      </c>
      <c r="I50" s="49" t="str">
        <f>IF(F50="Konkurrenceløb",KonkurrenceløbHastighed,IF(ISERROR(VLOOKUP(F50,Table3[[#All],[Type]],1,FALSE))=FALSE(),"",IF(F50="","",TræningsHastighed)))</f>
        <v>9:59,5</v>
      </c>
      <c r="J50" s="50">
        <f ca="1">IF(ISERROR(VLOOKUP(F50,Table3[[#All],[Type]],1,FALSE))=FALSE(),SUMIF(OFFSET(B50,1,0,50),B50,OFFSET(J50,1,0,50)),IF(F50="","",IF(ISERROR(VLOOKUP(F50,TræningsZoner!B:B,1,FALSE))=FALSE(),NormalTid,IF(F50="Stigningsløb",StigningsløbTid,IF(F50="Intervalløb",IntervalTid,IF(F50="Temposkift",TemposkiftTid,IF(F50="Konkurrenceløb",KonkurrenceløbTid,IF(F50="Distanceløb",DistanceløbTid,"Ukendt træningstype"))))))))</f>
        <v>5</v>
      </c>
      <c r="K50" s="51">
        <f ca="1">IF(ISERROR(VLOOKUP(F50,Table3[[#All],[Type]],1,FALSE))=FALSE(),SUMIF(OFFSET(B50,1,0,50),B50,OFFSET(K50,1,0,50)),IF(F50="","",IF(ISERROR(VLOOKUP(F50,TræningsZoner!B:B,1,FALSE))=FALSE(),NormalDistance,IF(F50="Stigningsløb",StigningsløbDistance,IF(F50="Intervalløb",IntervalDistance,IF(F50="Temposkift",TemposkiftDistance,IF(F50="konkurrenceløb",KonkurrenceløbDistance,IF(F50="Distanceløb",DistanceløbDistance,"Ukendt træningstype"))))))))</f>
        <v>0.50041701417848206</v>
      </c>
      <c r="L50" s="44"/>
      <c r="M50" s="45"/>
      <c r="N50" s="70"/>
    </row>
    <row r="51" spans="1:14" s="26" customFormat="1" hidden="1" outlineLevel="1" x14ac:dyDescent="0.25">
      <c r="A51" s="47"/>
      <c r="B51" s="48">
        <v>42832</v>
      </c>
      <c r="C51" s="44" t="str">
        <f t="shared" si="0"/>
        <v/>
      </c>
      <c r="D51" s="44" t="str">
        <f t="shared" si="1"/>
        <v/>
      </c>
      <c r="E51" s="44"/>
      <c r="F51" s="49" t="s">
        <v>36</v>
      </c>
      <c r="G51" s="49" t="s">
        <v>37</v>
      </c>
      <c r="H51" s="49" t="str">
        <f>IF(ISERROR(VLOOKUP(F51,Table3[[#All],[Type]],1,FALSE))=FALSE(),"",IF(F51="","",IFERROR(IFERROR(TræningsZone,StigningsløbZone),IF(F51="Intervalløb",IntervalZone,IF(F51="Temposkift",TemposkiftZone,IF(F51="Konkurrenceløb","N/A",IF(F51="Distanceløb",DistanceløbZone,"Ukendt træningstype")))))))</f>
        <v>Ae2</v>
      </c>
      <c r="I51" s="49" t="str">
        <f>IF(F51="Konkurrenceløb",KonkurrenceløbHastighed,IF(ISERROR(VLOOKUP(F51,Table3[[#All],[Type]],1,FALSE))=FALSE(),"",IF(F51="","",TræningsHastighed)))</f>
        <v>6:28</v>
      </c>
      <c r="J51" s="50">
        <f ca="1">IF(ISERROR(VLOOKUP(F51,Table3[[#All],[Type]],1,FALSE))=FALSE(),SUMIF(OFFSET(B51,1,0,50),B51,OFFSET(J51,1,0,50)),IF(F51="","",IF(ISERROR(VLOOKUP(F51,TræningsZoner!B:B,1,FALSE))=FALSE(),NormalTid,IF(F51="Stigningsløb",StigningsløbTid,IF(F51="Intervalløb",IntervalTid,IF(F51="Temposkift",TemposkiftTid,IF(F51="Konkurrenceløb",KonkurrenceløbTid,IF(F51="Distanceløb",DistanceløbTid,"Ukendt træningstype"))))))))</f>
        <v>3.2333333333333334</v>
      </c>
      <c r="K51" s="51">
        <f ca="1">IF(ISERROR(VLOOKUP(F51,Table3[[#All],[Type]],1,FALSE))=FALSE(),SUMIF(OFFSET(B51,1,0,50),B51,OFFSET(K51,1,0,50)),IF(F51="","",IF(ISERROR(VLOOKUP(F51,TræningsZoner!B:B,1,FALSE))=FALSE(),NormalDistance,IF(F51="Stigningsløb",StigningsløbDistance,IF(F51="Intervalløb",IntervalDistance,IF(F51="Temposkift",TemposkiftDistance,IF(F51="konkurrenceløb",KonkurrenceløbDistance,IF(F51="Distanceløb",DistanceløbDistance,"Ukendt træningstype"))))))))</f>
        <v>0.5</v>
      </c>
      <c r="L51" s="44"/>
      <c r="M51" s="45"/>
      <c r="N51" s="70"/>
    </row>
    <row r="52" spans="1:14" s="26" customFormat="1" hidden="1" outlineLevel="1" x14ac:dyDescent="0.25">
      <c r="A52" s="47"/>
      <c r="B52" s="48">
        <v>42832</v>
      </c>
      <c r="C52" s="44" t="str">
        <f t="shared" si="0"/>
        <v/>
      </c>
      <c r="D52" s="44" t="str">
        <f t="shared" si="1"/>
        <v/>
      </c>
      <c r="E52" s="44"/>
      <c r="F52" s="49" t="s">
        <v>36</v>
      </c>
      <c r="G52" s="49" t="s">
        <v>38</v>
      </c>
      <c r="H52" s="49" t="str">
        <f>IF(ISERROR(VLOOKUP(F52,Table3[[#All],[Type]],1,FALSE))=FALSE(),"",IF(F52="","",IFERROR(IFERROR(TræningsZone,StigningsløbZone),IF(F52="Intervalløb",IntervalZone,IF(F52="Temposkift",TemposkiftZone,IF(F52="Konkurrenceløb","N/A",IF(F52="Distanceløb",DistanceløbZone,"Ukendt træningstype")))))))</f>
        <v>An1</v>
      </c>
      <c r="I52" s="49" t="str">
        <f>IF(F52="Konkurrenceløb",KonkurrenceløbHastighed,IF(ISERROR(VLOOKUP(F52,Table3[[#All],[Type]],1,FALSE))=FALSE(),"",IF(F52="","",TræningsHastighed)))</f>
        <v>5:42,5</v>
      </c>
      <c r="J52" s="50">
        <f ca="1">IF(ISERROR(VLOOKUP(F52,Table3[[#All],[Type]],1,FALSE))=FALSE(),SUMIF(OFFSET(B52,1,0,50),B52,OFFSET(J52,1,0,50)),IF(F52="","",IF(ISERROR(VLOOKUP(F52,TræningsZoner!B:B,1,FALSE))=FALSE(),NormalTid,IF(F52="Stigningsløb",StigningsløbTid,IF(F52="Intervalløb",IntervalTid,IF(F52="Temposkift",TemposkiftTid,IF(F52="Konkurrenceløb",KonkurrenceløbTid,IF(F52="Distanceløb",DistanceløbTid,"Ukendt træningstype"))))))))</f>
        <v>2.8541666666666665</v>
      </c>
      <c r="K52" s="51">
        <f ca="1">IF(ISERROR(VLOOKUP(F52,Table3[[#All],[Type]],1,FALSE))=FALSE(),SUMIF(OFFSET(B52,1,0,50),B52,OFFSET(K52,1,0,50)),IF(F52="","",IF(ISERROR(VLOOKUP(F52,TræningsZoner!B:B,1,FALSE))=FALSE(),NormalDistance,IF(F52="Stigningsløb",StigningsløbDistance,IF(F52="Intervalløb",IntervalDistance,IF(F52="Temposkift",TemposkiftDistance,IF(F52="konkurrenceløb",KonkurrenceløbDistance,IF(F52="Distanceløb",DistanceløbDistance,"Ukendt træningstype"))))))))</f>
        <v>0.5</v>
      </c>
      <c r="L52" s="44"/>
      <c r="M52" s="45"/>
      <c r="N52" s="70"/>
    </row>
    <row r="53" spans="1:14" s="26" customFormat="1" hidden="1" outlineLevel="1" x14ac:dyDescent="0.25">
      <c r="A53" s="47"/>
      <c r="B53" s="48">
        <v>42832</v>
      </c>
      <c r="C53" s="44" t="str">
        <f t="shared" si="0"/>
        <v/>
      </c>
      <c r="D53" s="44" t="str">
        <f t="shared" si="1"/>
        <v/>
      </c>
      <c r="E53" s="44"/>
      <c r="F53" s="49" t="s">
        <v>36</v>
      </c>
      <c r="G53" s="49" t="s">
        <v>37</v>
      </c>
      <c r="H53" s="49" t="str">
        <f>IF(ISERROR(VLOOKUP(F53,Table3[[#All],[Type]],1,FALSE))=FALSE(),"",IF(F53="","",IFERROR(IFERROR(TræningsZone,StigningsløbZone),IF(F53="Intervalløb",IntervalZone,IF(F53="Temposkift",TemposkiftZone,IF(F53="Konkurrenceløb","N/A",IF(F53="Distanceløb",DistanceløbZone,"Ukendt træningstype")))))))</f>
        <v>Ae2</v>
      </c>
      <c r="I53" s="49" t="str">
        <f>IF(F53="Konkurrenceløb",KonkurrenceløbHastighed,IF(ISERROR(VLOOKUP(F53,Table3[[#All],[Type]],1,FALSE))=FALSE(),"",IF(F53="","",TræningsHastighed)))</f>
        <v>6:28</v>
      </c>
      <c r="J53" s="50">
        <f ca="1">IF(ISERROR(VLOOKUP(F53,Table3[[#All],[Type]],1,FALSE))=FALSE(),SUMIF(OFFSET(B53,1,0,50),B53,OFFSET(J53,1,0,50)),IF(F53="","",IF(ISERROR(VLOOKUP(F53,TræningsZoner!B:B,1,FALSE))=FALSE(),NormalTid,IF(F53="Stigningsløb",StigningsløbTid,IF(F53="Intervalløb",IntervalTid,IF(F53="Temposkift",TemposkiftTid,IF(F53="Konkurrenceløb",KonkurrenceløbTid,IF(F53="Distanceløb",DistanceløbTid,"Ukendt træningstype"))))))))</f>
        <v>3.2333333333333334</v>
      </c>
      <c r="K53" s="51">
        <f ca="1">IF(ISERROR(VLOOKUP(F53,Table3[[#All],[Type]],1,FALSE))=FALSE(),SUMIF(OFFSET(B53,1,0,50),B53,OFFSET(K53,1,0,50)),IF(F53="","",IF(ISERROR(VLOOKUP(F53,TræningsZoner!B:B,1,FALSE))=FALSE(),NormalDistance,IF(F53="Stigningsløb",StigningsløbDistance,IF(F53="Intervalløb",IntervalDistance,IF(F53="Temposkift",TemposkiftDistance,IF(F53="konkurrenceløb",KonkurrenceløbDistance,IF(F53="Distanceløb",DistanceløbDistance,"Ukendt træningstype"))))))))</f>
        <v>0.5</v>
      </c>
      <c r="L53" s="44"/>
      <c r="M53" s="45"/>
      <c r="N53" s="70"/>
    </row>
    <row r="54" spans="1:14" s="26" customFormat="1" hidden="1" outlineLevel="1" x14ac:dyDescent="0.25">
      <c r="A54" s="47"/>
      <c r="B54" s="48">
        <v>42832</v>
      </c>
      <c r="C54" s="44" t="str">
        <f t="shared" si="0"/>
        <v/>
      </c>
      <c r="D54" s="44" t="str">
        <f t="shared" si="1"/>
        <v/>
      </c>
      <c r="E54" s="44"/>
      <c r="F54" s="49" t="s">
        <v>36</v>
      </c>
      <c r="G54" s="49" t="s">
        <v>38</v>
      </c>
      <c r="H54" s="49" t="str">
        <f>IF(ISERROR(VLOOKUP(F54,Table3[[#All],[Type]],1,FALSE))=FALSE(),"",IF(F54="","",IFERROR(IFERROR(TræningsZone,StigningsløbZone),IF(F54="Intervalløb",IntervalZone,IF(F54="Temposkift",TemposkiftZone,IF(F54="Konkurrenceløb","N/A",IF(F54="Distanceløb",DistanceløbZone,"Ukendt træningstype")))))))</f>
        <v>An1</v>
      </c>
      <c r="I54" s="49" t="str">
        <f>IF(F54="Konkurrenceløb",KonkurrenceløbHastighed,IF(ISERROR(VLOOKUP(F54,Table3[[#All],[Type]],1,FALSE))=FALSE(),"",IF(F54="","",TræningsHastighed)))</f>
        <v>5:42,5</v>
      </c>
      <c r="J54" s="50">
        <f ca="1">IF(ISERROR(VLOOKUP(F54,Table3[[#All],[Type]],1,FALSE))=FALSE(),SUMIF(OFFSET(B54,1,0,50),B54,OFFSET(J54,1,0,50)),IF(F54="","",IF(ISERROR(VLOOKUP(F54,TræningsZoner!B:B,1,FALSE))=FALSE(),NormalTid,IF(F54="Stigningsløb",StigningsløbTid,IF(F54="Intervalløb",IntervalTid,IF(F54="Temposkift",TemposkiftTid,IF(F54="Konkurrenceløb",KonkurrenceløbTid,IF(F54="Distanceløb",DistanceløbTid,"Ukendt træningstype"))))))))</f>
        <v>2.8541666666666665</v>
      </c>
      <c r="K54" s="51">
        <f ca="1">IF(ISERROR(VLOOKUP(F54,Table3[[#All],[Type]],1,FALSE))=FALSE(),SUMIF(OFFSET(B54,1,0,50),B54,OFFSET(K54,1,0,50)),IF(F54="","",IF(ISERROR(VLOOKUP(F54,TræningsZoner!B:B,1,FALSE))=FALSE(),NormalDistance,IF(F54="Stigningsløb",StigningsløbDistance,IF(F54="Intervalløb",IntervalDistance,IF(F54="Temposkift",TemposkiftDistance,IF(F54="konkurrenceløb",KonkurrenceløbDistance,IF(F54="Distanceløb",DistanceløbDistance,"Ukendt træningstype"))))))))</f>
        <v>0.5</v>
      </c>
      <c r="L54" s="44"/>
      <c r="M54" s="45"/>
      <c r="N54" s="70"/>
    </row>
    <row r="55" spans="1:14" s="26" customFormat="1" hidden="1" outlineLevel="1" x14ac:dyDescent="0.25">
      <c r="A55" s="47"/>
      <c r="B55" s="48">
        <v>42832</v>
      </c>
      <c r="C55" s="44" t="str">
        <f t="shared" si="0"/>
        <v/>
      </c>
      <c r="D55" s="44" t="str">
        <f t="shared" si="1"/>
        <v/>
      </c>
      <c r="E55" s="44"/>
      <c r="F55" s="49" t="s">
        <v>36</v>
      </c>
      <c r="G55" s="49" t="s">
        <v>37</v>
      </c>
      <c r="H55" s="49" t="str">
        <f>IF(ISERROR(VLOOKUP(F55,Table3[[#All],[Type]],1,FALSE))=FALSE(),"",IF(F55="","",IFERROR(IFERROR(TræningsZone,StigningsløbZone),IF(F55="Intervalløb",IntervalZone,IF(F55="Temposkift",TemposkiftZone,IF(F55="Konkurrenceløb","N/A",IF(F55="Distanceløb",DistanceløbZone,"Ukendt træningstype")))))))</f>
        <v>Ae2</v>
      </c>
      <c r="I55" s="49" t="str">
        <f>IF(F55="Konkurrenceløb",KonkurrenceløbHastighed,IF(ISERROR(VLOOKUP(F55,Table3[[#All],[Type]],1,FALSE))=FALSE(),"",IF(F55="","",TræningsHastighed)))</f>
        <v>6:28</v>
      </c>
      <c r="J55" s="50">
        <f ca="1">IF(ISERROR(VLOOKUP(F55,Table3[[#All],[Type]],1,FALSE))=FALSE(),SUMIF(OFFSET(B55,1,0,50),B55,OFFSET(J55,1,0,50)),IF(F55="","",IF(ISERROR(VLOOKUP(F55,TræningsZoner!B:B,1,FALSE))=FALSE(),NormalTid,IF(F55="Stigningsløb",StigningsløbTid,IF(F55="Intervalløb",IntervalTid,IF(F55="Temposkift",TemposkiftTid,IF(F55="Konkurrenceløb",KonkurrenceløbTid,IF(F55="Distanceløb",DistanceløbTid,"Ukendt træningstype"))))))))</f>
        <v>3.2333333333333334</v>
      </c>
      <c r="K55" s="51">
        <f ca="1">IF(ISERROR(VLOOKUP(F55,Table3[[#All],[Type]],1,FALSE))=FALSE(),SUMIF(OFFSET(B55,1,0,50),B55,OFFSET(K55,1,0,50)),IF(F55="","",IF(ISERROR(VLOOKUP(F55,TræningsZoner!B:B,1,FALSE))=FALSE(),NormalDistance,IF(F55="Stigningsløb",StigningsløbDistance,IF(F55="Intervalløb",IntervalDistance,IF(F55="Temposkift",TemposkiftDistance,IF(F55="konkurrenceløb",KonkurrenceløbDistance,IF(F55="Distanceløb",DistanceløbDistance,"Ukendt træningstype"))))))))</f>
        <v>0.5</v>
      </c>
      <c r="L55" s="44"/>
      <c r="M55" s="45"/>
      <c r="N55" s="70"/>
    </row>
    <row r="56" spans="1:14" s="26" customFormat="1" hidden="1" outlineLevel="1" x14ac:dyDescent="0.25">
      <c r="A56" s="47"/>
      <c r="B56" s="48">
        <v>42832</v>
      </c>
      <c r="C56" s="44" t="str">
        <f t="shared" si="0"/>
        <v/>
      </c>
      <c r="D56" s="44" t="str">
        <f t="shared" si="1"/>
        <v/>
      </c>
      <c r="E56" s="44"/>
      <c r="F56" s="49" t="s">
        <v>36</v>
      </c>
      <c r="G56" s="49" t="s">
        <v>38</v>
      </c>
      <c r="H56" s="49" t="str">
        <f>IF(ISERROR(VLOOKUP(F56,Table3[[#All],[Type]],1,FALSE))=FALSE(),"",IF(F56="","",IFERROR(IFERROR(TræningsZone,StigningsløbZone),IF(F56="Intervalløb",IntervalZone,IF(F56="Temposkift",TemposkiftZone,IF(F56="Konkurrenceløb","N/A",IF(F56="Distanceløb",DistanceløbZone,"Ukendt træningstype")))))))</f>
        <v>An1</v>
      </c>
      <c r="I56" s="49" t="str">
        <f>IF(F56="Konkurrenceløb",KonkurrenceløbHastighed,IF(ISERROR(VLOOKUP(F56,Table3[[#All],[Type]],1,FALSE))=FALSE(),"",IF(F56="","",TræningsHastighed)))</f>
        <v>5:42,5</v>
      </c>
      <c r="J56" s="50">
        <f ca="1">IF(ISERROR(VLOOKUP(F56,Table3[[#All],[Type]],1,FALSE))=FALSE(),SUMIF(OFFSET(B56,1,0,50),B56,OFFSET(J56,1,0,50)),IF(F56="","",IF(ISERROR(VLOOKUP(F56,TræningsZoner!B:B,1,FALSE))=FALSE(),NormalTid,IF(F56="Stigningsløb",StigningsløbTid,IF(F56="Intervalløb",IntervalTid,IF(F56="Temposkift",TemposkiftTid,IF(F56="Konkurrenceløb",KonkurrenceløbTid,IF(F56="Distanceløb",DistanceløbTid,"Ukendt træningstype"))))))))</f>
        <v>2.8541666666666665</v>
      </c>
      <c r="K56" s="51">
        <f ca="1">IF(ISERROR(VLOOKUP(F56,Table3[[#All],[Type]],1,FALSE))=FALSE(),SUMIF(OFFSET(B56,1,0,50),B56,OFFSET(K56,1,0,50)),IF(F56="","",IF(ISERROR(VLOOKUP(F56,TræningsZoner!B:B,1,FALSE))=FALSE(),NormalDistance,IF(F56="Stigningsløb",StigningsløbDistance,IF(F56="Intervalløb",IntervalDistance,IF(F56="Temposkift",TemposkiftDistance,IF(F56="konkurrenceløb",KonkurrenceløbDistance,IF(F56="Distanceløb",DistanceløbDistance,"Ukendt træningstype"))))))))</f>
        <v>0.5</v>
      </c>
      <c r="L56" s="44"/>
      <c r="M56" s="45"/>
      <c r="N56" s="70"/>
    </row>
    <row r="57" spans="1:14" s="26" customFormat="1" hidden="1" outlineLevel="1" x14ac:dyDescent="0.25">
      <c r="A57" s="47"/>
      <c r="B57" s="48">
        <v>42832</v>
      </c>
      <c r="C57" s="44" t="str">
        <f t="shared" si="0"/>
        <v/>
      </c>
      <c r="D57" s="44" t="str">
        <f t="shared" si="1"/>
        <v/>
      </c>
      <c r="E57" s="44"/>
      <c r="F57" s="49" t="s">
        <v>23</v>
      </c>
      <c r="G57" s="49" t="s">
        <v>26</v>
      </c>
      <c r="H57" s="49" t="str">
        <f>IF(ISERROR(VLOOKUP(F57,Table3[[#All],[Type]],1,FALSE))=FALSE(),"",IF(F57="","",IFERROR(IFERROR(TræningsZone,StigningsløbZone),IF(F57="Intervalløb",IntervalZone,IF(F57="Temposkift",TemposkiftZone,IF(F57="Konkurrenceløb","N/A",IF(F57="Distanceløb",DistanceløbZone,"Ukendt træningstype")))))))</f>
        <v>Ae1</v>
      </c>
      <c r="I57" s="49" t="str">
        <f>IF(F57="Konkurrenceløb",KonkurrenceløbHastighed,IF(ISERROR(VLOOKUP(F57,Table3[[#All],[Type]],1,FALSE))=FALSE(),"",IF(F57="","",TræningsHastighed)))</f>
        <v>7:07,5</v>
      </c>
      <c r="J57" s="50">
        <f ca="1">IF(ISERROR(VLOOKUP(F57,Table3[[#All],[Type]],1,FALSE))=FALSE(),SUMIF(OFFSET(B57,1,0,50),B57,OFFSET(J57,1,0,50)),IF(F57="","",IF(ISERROR(VLOOKUP(F57,TræningsZoner!B:B,1,FALSE))=FALSE(),NormalTid,IF(F57="Stigningsløb",StigningsløbTid,IF(F57="Intervalløb",IntervalTid,IF(F57="Temposkift",TemposkiftTid,IF(F57="Konkurrenceløb",KonkurrenceløbTid,IF(F57="Distanceløb",DistanceløbTid,"Ukendt træningstype"))))))))</f>
        <v>15</v>
      </c>
      <c r="K57" s="51">
        <f ca="1">IF(ISERROR(VLOOKUP(F57,Table3[[#All],[Type]],1,FALSE))=FALSE(),SUMIF(OFFSET(B57,1,0,50),B57,OFFSET(K57,1,0,50)),IF(F57="","",IF(ISERROR(VLOOKUP(F57,TræningsZoner!B:B,1,FALSE))=FALSE(),NormalDistance,IF(F57="Stigningsløb",StigningsløbDistance,IF(F57="Intervalløb",IntervalDistance,IF(F57="Temposkift",TemposkiftDistance,IF(F57="konkurrenceløb",KonkurrenceløbDistance,IF(F57="Distanceløb",DistanceløbDistance,"Ukendt træningstype"))))))))</f>
        <v>2.1052631578947367</v>
      </c>
      <c r="L57" s="44"/>
      <c r="M57" s="45"/>
      <c r="N57" s="70"/>
    </row>
    <row r="58" spans="1:14" collapsed="1" x14ac:dyDescent="0.25">
      <c r="A58" s="42">
        <f t="shared" si="3"/>
        <v>42830</v>
      </c>
      <c r="B58" s="43">
        <v>42830</v>
      </c>
      <c r="C58" s="44">
        <f t="shared" si="0"/>
        <v>15</v>
      </c>
      <c r="D58" s="44">
        <f t="shared" si="1"/>
        <v>2017</v>
      </c>
      <c r="E58" s="44" t="s">
        <v>18</v>
      </c>
      <c r="F58" s="45" t="s">
        <v>22</v>
      </c>
      <c r="G58" s="45"/>
      <c r="H58" s="45" t="str">
        <f>IF(ISERROR(VLOOKUP(F58,Table3[[#All],[Type]],1,FALSE))=FALSE(),"",IF(F58="","",IFERROR(IFERROR(TræningsZone,StigningsløbZone),IF(F58="Intervalløb",IntervalZone,IF(F58="Temposkift",TemposkiftZone,IF(F58="Konkurrenceløb","N/A",IF(F58="Distanceløb",DistanceløbZone,"Ukendt træningstype")))))))</f>
        <v/>
      </c>
      <c r="I58" s="45" t="str">
        <f>IF(F58="Konkurrenceløb",KonkurrenceløbHastighed,IF(ISERROR(VLOOKUP(F58,Table3[[#All],[Type]],1,FALSE))=FALSE(),"",IF(F58="","",TræningsHastighed)))</f>
        <v/>
      </c>
      <c r="J58" s="44">
        <f ca="1">IF(ISERROR(VLOOKUP(F58,Table3[[#All],[Type]],1,FALSE))=FALSE(),SUMIF(OFFSET(B58,1,0,50),B58,OFFSET(J58,1,0,50)),IF(F58="","",IF(ISERROR(VLOOKUP(F58,TræningsZoner!B:B,1,FALSE))=FALSE(),NormalTid,IF(F58="Stigningsløb",StigningsløbTid,IF(F58="Intervalløb",IntervalTid,IF(F58="Temposkift",TemposkiftTid,IF(F58="Konkurrenceløb",KonkurrenceløbTid,IF(F58="Distanceløb",DistanceløbTid,"Ukendt træningstype"))))))))</f>
        <v>75</v>
      </c>
      <c r="K58" s="46">
        <f ca="1">IF(ISERROR(VLOOKUP(F58,Table3[[#All],[Type]],1,FALSE))=FALSE(),SUMIF(OFFSET(B58,1,0,50),B58,OFFSET(K58,1,0,50)),IF(F58="","",IF(ISERROR(VLOOKUP(F58,TræningsZoner!B:B,1,FALSE))=FALSE(),NormalDistance,IF(F58="Stigningsløb",StigningsløbDistance,IF(F58="Intervalløb",IntervalDistance,IF(F58="Temposkift",TemposkiftDistance,IF(F58="konkurrenceløb",KonkurrenceløbDistance,IF(F58="Distanceløb",DistanceløbDistance,"Ukendt træningstype"))))))))</f>
        <v>10.801952101897779</v>
      </c>
      <c r="L58" s="44"/>
      <c r="M58" s="45"/>
      <c r="N58" s="70"/>
    </row>
    <row r="59" spans="1:14" hidden="1" outlineLevel="1" x14ac:dyDescent="0.25">
      <c r="A59" s="42"/>
      <c r="B59" s="48">
        <v>42830</v>
      </c>
      <c r="C59" s="44" t="str">
        <f t="shared" si="0"/>
        <v/>
      </c>
      <c r="D59" s="44" t="str">
        <f t="shared" si="1"/>
        <v/>
      </c>
      <c r="E59" s="44"/>
      <c r="F59" s="49" t="s">
        <v>23</v>
      </c>
      <c r="G59" s="49" t="s">
        <v>33</v>
      </c>
      <c r="H59" s="49" t="str">
        <f>IF(ISERROR(VLOOKUP(F59,Table3[[#All],[Type]],1,FALSE))=FALSE(),"",IF(F59="","",IFERROR(IFERROR(TræningsZone,StigningsløbZone),IF(F59="Intervalløb",IntervalZone,IF(F59="Temposkift",TemposkiftZone,IF(F59="Konkurrenceløb","N/A",IF(F59="Distanceløb",DistanceløbZone,"Ukendt træningstype")))))))</f>
        <v>Ae1</v>
      </c>
      <c r="I59" s="49" t="str">
        <f>IF(F59="Konkurrenceløb",KonkurrenceløbHastighed,IF(ISERROR(VLOOKUP(F59,Table3[[#All],[Type]],1,FALSE))=FALSE(),"",IF(F59="","",TræningsHastighed)))</f>
        <v>7:07,5</v>
      </c>
      <c r="J59" s="50">
        <f ca="1">IF(ISERROR(VLOOKUP(F59,Table3[[#All],[Type]],1,FALSE))=FALSE(),SUMIF(OFFSET(B59,1,0,50),B59,OFFSET(J59,1,0,50)),IF(F59="","",IF(ISERROR(VLOOKUP(F59,TræningsZoner!B:B,1,FALSE))=FALSE(),NormalTid,IF(F59="Stigningsløb",StigningsløbTid,IF(F59="Intervalløb",IntervalTid,IF(F59="Temposkift",TemposkiftTid,IF(F59="Konkurrenceløb",KonkurrenceløbTid,IF(F59="Distanceløb",DistanceløbTid,"Ukendt træningstype"))))))))</f>
        <v>20</v>
      </c>
      <c r="K59" s="51">
        <f ca="1">IF(ISERROR(VLOOKUP(F59,Table3[[#All],[Type]],1,FALSE))=FALSE(),SUMIF(OFFSET(B59,1,0,50),B59,OFFSET(K59,1,0,50)),IF(F59="","",IF(ISERROR(VLOOKUP(F59,TræningsZoner!B:B,1,FALSE))=FALSE(),NormalDistance,IF(F59="Stigningsløb",StigningsløbDistance,IF(F59="Intervalløb",IntervalDistance,IF(F59="Temposkift",TemposkiftDistance,IF(F59="konkurrenceløb",KonkurrenceløbDistance,IF(F59="Distanceløb",DistanceløbDistance,"Ukendt træningstype"))))))))</f>
        <v>2.807017543859649</v>
      </c>
      <c r="L59" s="44"/>
      <c r="M59" s="45"/>
      <c r="N59" s="70"/>
    </row>
    <row r="60" spans="1:14" hidden="1" outlineLevel="1" x14ac:dyDescent="0.25">
      <c r="A60" s="42"/>
      <c r="B60" s="48">
        <v>42830</v>
      </c>
      <c r="C60" s="44" t="str">
        <f t="shared" si="0"/>
        <v/>
      </c>
      <c r="D60" s="44" t="str">
        <f t="shared" si="1"/>
        <v/>
      </c>
      <c r="E60" s="44"/>
      <c r="F60" s="49" t="s">
        <v>39</v>
      </c>
      <c r="G60" s="49" t="s">
        <v>26</v>
      </c>
      <c r="H60" s="49" t="str">
        <f>IF(ISERROR(VLOOKUP(F60,Table3[[#All],[Type]],1,FALSE))=FALSE(),"",IF(F60="","",IFERROR(IFERROR(TræningsZone,StigningsløbZone),IF(F60="Intervalløb",IntervalZone,IF(F60="Temposkift",TemposkiftZone,IF(F60="Konkurrenceløb","N/A",IF(F60="Distanceløb",DistanceløbZone,"Ukendt træningstype")))))))</f>
        <v>MT</v>
      </c>
      <c r="I60" s="49" t="str">
        <f>IF(F60="Konkurrenceløb",KonkurrenceløbHastighed,IF(ISERROR(VLOOKUP(F60,Table3[[#All],[Type]],1,FALSE))=FALSE(),"",IF(F60="","",TræningsHastighed)))</f>
        <v>6:24</v>
      </c>
      <c r="J60" s="50">
        <f ca="1">IF(ISERROR(VLOOKUP(F60,Table3[[#All],[Type]],1,FALSE))=FALSE(),SUMIF(OFFSET(B60,1,0,50),B60,OFFSET(J60,1,0,50)),IF(F60="","",IF(ISERROR(VLOOKUP(F60,TræningsZoner!B:B,1,FALSE))=FALSE(),NormalTid,IF(F60="Stigningsløb",StigningsløbTid,IF(F60="Intervalløb",IntervalTid,IF(F60="Temposkift",TemposkiftTid,IF(F60="Konkurrenceløb",KonkurrenceløbTid,IF(F60="Distanceløb",DistanceløbTid,"Ukendt træningstype"))))))))</f>
        <v>15</v>
      </c>
      <c r="K60" s="51">
        <f ca="1">IF(ISERROR(VLOOKUP(F60,Table3[[#All],[Type]],1,FALSE))=FALSE(),SUMIF(OFFSET(B60,1,0,50),B60,OFFSET(K60,1,0,50)),IF(F60="","",IF(ISERROR(VLOOKUP(F60,TræningsZoner!B:B,1,FALSE))=FALSE(),NormalDistance,IF(F60="Stigningsløb",StigningsløbDistance,IF(F60="Intervalløb",IntervalDistance,IF(F60="Temposkift",TemposkiftDistance,IF(F60="konkurrenceløb",KonkurrenceløbDistance,IF(F60="Distanceløb",DistanceløbDistance,"Ukendt træningstype"))))))))</f>
        <v>2.34375</v>
      </c>
      <c r="L60" s="44"/>
      <c r="M60" s="45"/>
      <c r="N60" s="70"/>
    </row>
    <row r="61" spans="1:14" hidden="1" outlineLevel="1" x14ac:dyDescent="0.25">
      <c r="A61" s="42"/>
      <c r="B61" s="48">
        <v>42830</v>
      </c>
      <c r="C61" s="44" t="str">
        <f t="shared" si="0"/>
        <v/>
      </c>
      <c r="D61" s="44" t="str">
        <f t="shared" si="1"/>
        <v/>
      </c>
      <c r="E61" s="44"/>
      <c r="F61" s="49" t="s">
        <v>41</v>
      </c>
      <c r="G61" s="49" t="s">
        <v>43</v>
      </c>
      <c r="H61" s="49" t="str">
        <f>IF(ISERROR(VLOOKUP(F61,Table3[[#All],[Type]],1,FALSE))=FALSE(),"",IF(F61="","",IFERROR(IFERROR(TræningsZone,StigningsløbZone),IF(F61="Intervalløb",IntervalZone,IF(F61="Temposkift",TemposkiftZone,IF(F61="Konkurrenceløb","N/A",IF(F61="Distanceløb",DistanceløbZone,"Ukendt træningstype")))))))</f>
        <v>Rest</v>
      </c>
      <c r="I61" s="49" t="str">
        <f>IF(F61="Konkurrenceløb",KonkurrenceløbHastighed,IF(ISERROR(VLOOKUP(F61,Table3[[#All],[Type]],1,FALSE))=FALSE(),"",IF(F61="","",TræningsHastighed)))</f>
        <v>9:59,5</v>
      </c>
      <c r="J61" s="50">
        <f ca="1">IF(ISERROR(VLOOKUP(F61,Table3[[#All],[Type]],1,FALSE))=FALSE(),SUMIF(OFFSET(B61,1,0,50),B61,OFFSET(J61,1,0,50)),IF(F61="","",IF(ISERROR(VLOOKUP(F61,TræningsZoner!B:B,1,FALSE))=FALSE(),NormalTid,IF(F61="Stigningsløb",StigningsløbTid,IF(F61="Intervalløb",IntervalTid,IF(F61="Temposkift",TemposkiftTid,IF(F61="Konkurrenceløb",KonkurrenceløbTid,IF(F61="Distanceløb",DistanceløbTid,"Ukendt træningstype"))))))))</f>
        <v>5</v>
      </c>
      <c r="K61" s="51">
        <f ca="1">IF(ISERROR(VLOOKUP(F61,Table3[[#All],[Type]],1,FALSE))=FALSE(),SUMIF(OFFSET(B61,1,0,50),B61,OFFSET(K61,1,0,50)),IF(F61="","",IF(ISERROR(VLOOKUP(F61,TræningsZoner!B:B,1,FALSE))=FALSE(),NormalDistance,IF(F61="Stigningsløb",StigningsløbDistance,IF(F61="Intervalløb",IntervalDistance,IF(F61="Temposkift",TemposkiftDistance,IF(F61="konkurrenceløb",KonkurrenceløbDistance,IF(F61="Distanceløb",DistanceløbDistance,"Ukendt træningstype"))))))))</f>
        <v>0.50041701417848206</v>
      </c>
      <c r="L61" s="44"/>
      <c r="M61" s="45"/>
      <c r="N61" s="70"/>
    </row>
    <row r="62" spans="1:14" hidden="1" outlineLevel="1" x14ac:dyDescent="0.25">
      <c r="A62" s="42"/>
      <c r="B62" s="48">
        <v>42830</v>
      </c>
      <c r="C62" s="44" t="str">
        <f t="shared" si="0"/>
        <v/>
      </c>
      <c r="D62" s="44" t="str">
        <f t="shared" si="1"/>
        <v/>
      </c>
      <c r="E62" s="44"/>
      <c r="F62" s="49" t="s">
        <v>39</v>
      </c>
      <c r="G62" s="49" t="s">
        <v>26</v>
      </c>
      <c r="H62" s="49" t="str">
        <f>IF(ISERROR(VLOOKUP(F62,Table3[[#All],[Type]],1,FALSE))=FALSE(),"",IF(F62="","",IFERROR(IFERROR(TræningsZone,StigningsløbZone),IF(F62="Intervalløb",IntervalZone,IF(F62="Temposkift",TemposkiftZone,IF(F62="Konkurrenceløb","N/A",IF(F62="Distanceløb",DistanceløbZone,"Ukendt træningstype")))))))</f>
        <v>MT</v>
      </c>
      <c r="I62" s="49" t="str">
        <f>IF(F62="Konkurrenceløb",KonkurrenceløbHastighed,IF(ISERROR(VLOOKUP(F62,Table3[[#All],[Type]],1,FALSE))=FALSE(),"",IF(F62="","",TræningsHastighed)))</f>
        <v>6:24</v>
      </c>
      <c r="J62" s="50">
        <f ca="1">IF(ISERROR(VLOOKUP(F62,Table3[[#All],[Type]],1,FALSE))=FALSE(),SUMIF(OFFSET(B62,1,0,50),B62,OFFSET(J62,1,0,50)),IF(F62="","",IF(ISERROR(VLOOKUP(F62,TræningsZoner!B:B,1,FALSE))=FALSE(),NormalTid,IF(F62="Stigningsløb",StigningsløbTid,IF(F62="Intervalløb",IntervalTid,IF(F62="Temposkift",TemposkiftTid,IF(F62="Konkurrenceløb",KonkurrenceløbTid,IF(F62="Distanceløb",DistanceløbTid,"Ukendt træningstype"))))))))</f>
        <v>15</v>
      </c>
      <c r="K62" s="51">
        <f ca="1">IF(ISERROR(VLOOKUP(F62,Table3[[#All],[Type]],1,FALSE))=FALSE(),SUMIF(OFFSET(B62,1,0,50),B62,OFFSET(K62,1,0,50)),IF(F62="","",IF(ISERROR(VLOOKUP(F62,TræningsZoner!B:B,1,FALSE))=FALSE(),NormalDistance,IF(F62="Stigningsløb",StigningsløbDistance,IF(F62="Intervalløb",IntervalDistance,IF(F62="Temposkift",TemposkiftDistance,IF(F62="konkurrenceløb",KonkurrenceløbDistance,IF(F62="Distanceløb",DistanceløbDistance,"Ukendt træningstype"))))))))</f>
        <v>2.34375</v>
      </c>
      <c r="L62" s="44"/>
      <c r="M62" s="45"/>
      <c r="N62" s="70"/>
    </row>
    <row r="63" spans="1:14" hidden="1" outlineLevel="1" x14ac:dyDescent="0.25">
      <c r="A63" s="42"/>
      <c r="B63" s="48">
        <v>42830</v>
      </c>
      <c r="C63" s="44" t="str">
        <f t="shared" si="0"/>
        <v/>
      </c>
      <c r="D63" s="44" t="str">
        <f t="shared" si="1"/>
        <v/>
      </c>
      <c r="E63" s="44"/>
      <c r="F63" s="49" t="s">
        <v>23</v>
      </c>
      <c r="G63" s="49" t="s">
        <v>33</v>
      </c>
      <c r="H63" s="49" t="str">
        <f>IF(ISERROR(VLOOKUP(F63,Table3[[#All],[Type]],1,FALSE))=FALSE(),"",IF(F63="","",IFERROR(IFERROR(TræningsZone,StigningsløbZone),IF(F63="Intervalløb",IntervalZone,IF(F63="Temposkift",TemposkiftZone,IF(F63="Konkurrenceløb","N/A",IF(F63="Distanceløb",DistanceløbZone,"Ukendt træningstype")))))))</f>
        <v>Ae1</v>
      </c>
      <c r="I63" s="49" t="str">
        <f>IF(F63="Konkurrenceløb",KonkurrenceløbHastighed,IF(ISERROR(VLOOKUP(F63,Table3[[#All],[Type]],1,FALSE))=FALSE(),"",IF(F63="","",TræningsHastighed)))</f>
        <v>7:07,5</v>
      </c>
      <c r="J63" s="50">
        <f ca="1">IF(ISERROR(VLOOKUP(F63,Table3[[#All],[Type]],1,FALSE))=FALSE(),SUMIF(OFFSET(B63,1,0,50),B63,OFFSET(J63,1,0,50)),IF(F63="","",IF(ISERROR(VLOOKUP(F63,TræningsZoner!B:B,1,FALSE))=FALSE(),NormalTid,IF(F63="Stigningsløb",StigningsløbTid,IF(F63="Intervalløb",IntervalTid,IF(F63="Temposkift",TemposkiftTid,IF(F63="Konkurrenceløb",KonkurrenceløbTid,IF(F63="Distanceløb",DistanceløbTid,"Ukendt træningstype"))))))))</f>
        <v>20</v>
      </c>
      <c r="K63" s="51">
        <f ca="1">IF(ISERROR(VLOOKUP(F63,Table3[[#All],[Type]],1,FALSE))=FALSE(),SUMIF(OFFSET(B63,1,0,50),B63,OFFSET(K63,1,0,50)),IF(F63="","",IF(ISERROR(VLOOKUP(F63,TræningsZoner!B:B,1,FALSE))=FALSE(),NormalDistance,IF(F63="Stigningsløb",StigningsløbDistance,IF(F63="Intervalløb",IntervalDistance,IF(F63="Temposkift",TemposkiftDistance,IF(F63="konkurrenceløb",KonkurrenceløbDistance,IF(F63="Distanceløb",DistanceløbDistance,"Ukendt træningstype"))))))))</f>
        <v>2.807017543859649</v>
      </c>
      <c r="L63" s="44"/>
      <c r="M63" s="45"/>
      <c r="N63" s="70"/>
    </row>
    <row r="64" spans="1:14" collapsed="1" x14ac:dyDescent="0.25">
      <c r="A64" s="42">
        <f t="shared" si="3"/>
        <v>42828</v>
      </c>
      <c r="B64" s="43">
        <v>42828</v>
      </c>
      <c r="C64" s="44">
        <f t="shared" si="0"/>
        <v>15</v>
      </c>
      <c r="D64" s="44">
        <f t="shared" si="1"/>
        <v>2017</v>
      </c>
      <c r="E64" s="44" t="s">
        <v>18</v>
      </c>
      <c r="F64" s="45" t="s">
        <v>25</v>
      </c>
      <c r="G64" s="45"/>
      <c r="H64" s="45" t="str">
        <f>IF(ISERROR(VLOOKUP(F64,Table3[[#All],[Type]],1,FALSE))=FALSE(),"",IF(F64="","",IFERROR(IFERROR(TræningsZone,StigningsløbZone),IF(F64="Intervalløb",IntervalZone,IF(F64="Temposkift",TemposkiftZone,IF(F64="Konkurrenceløb","N/A",IF(F64="Distanceløb",DistanceløbZone,"Ukendt træningstype")))))))</f>
        <v/>
      </c>
      <c r="I64" s="45" t="str">
        <f>IF(F64="Konkurrenceløb",KonkurrenceløbHastighed,IF(ISERROR(VLOOKUP(F64,Table3[[#All],[Type]],1,FALSE))=FALSE(),"",IF(F64="","",TræningsHastighed)))</f>
        <v/>
      </c>
      <c r="J64" s="44">
        <f ca="1">IF(ISERROR(VLOOKUP(F64,Table3[[#All],[Type]],1,FALSE))=FALSE(),SUMIF(OFFSET(B64,1,0,50),B64,OFFSET(J64,1,0,50)),IF(F64="","",IF(ISERROR(VLOOKUP(F64,TræningsZoner!B:B,1,FALSE))=FALSE(),NormalTid,IF(F64="Stigningsløb",StigningsløbTid,IF(F64="Intervalløb",IntervalTid,IF(F64="Temposkift",TemposkiftTid,IF(F64="Konkurrenceløb",KonkurrenceløbTid,IF(F64="Distanceløb",DistanceløbTid,"Ukendt træningstype"))))))))</f>
        <v>79.37</v>
      </c>
      <c r="K64" s="46">
        <f ca="1">IF(ISERROR(VLOOKUP(F64,Table3[[#All],[Type]],1,FALSE))=FALSE(),SUMIF(OFFSET(B64,1,0,50),B64,OFFSET(K64,1,0,50)),IF(F64="","",IF(ISERROR(VLOOKUP(F64,TræningsZoner!B:B,1,FALSE))=FALSE(),NormalDistance,IF(F64="Stigningsløb",StigningsløbDistance,IF(F64="Intervalløb",IntervalDistance,IF(F64="Temposkift",TemposkiftDistance,IF(F64="konkurrenceløb",KonkurrenceløbDistance,IF(F64="Distanceløb",DistanceløbDistance,"Ukendt træningstype"))))))))</f>
        <v>11.710526315789473</v>
      </c>
      <c r="L64" s="44"/>
      <c r="M64" s="45"/>
      <c r="N64" s="70"/>
    </row>
    <row r="65" spans="1:14" hidden="1" outlineLevel="1" x14ac:dyDescent="0.25">
      <c r="A65" s="42"/>
      <c r="B65" s="48">
        <v>42828</v>
      </c>
      <c r="C65" s="44" t="str">
        <f t="shared" si="0"/>
        <v/>
      </c>
      <c r="D65" s="44" t="str">
        <f t="shared" si="1"/>
        <v/>
      </c>
      <c r="E65" s="44"/>
      <c r="F65" s="49" t="s">
        <v>23</v>
      </c>
      <c r="G65" s="49" t="s">
        <v>26</v>
      </c>
      <c r="H65" s="49" t="str">
        <f>IF(ISERROR(VLOOKUP(F65,Table3[[#All],[Type]],1,FALSE))=FALSE(),"",IF(F65="","",IFERROR(IFERROR(TræningsZone,StigningsløbZone),IF(F65="Intervalløb",IntervalZone,IF(F65="Temposkift",TemposkiftZone,IF(F65="Konkurrenceløb","N/A",IF(F65="Distanceløb",DistanceløbZone,"Ukendt træningstype")))))))</f>
        <v>Ae1</v>
      </c>
      <c r="I65" s="49" t="str">
        <f>IF(F65="Konkurrenceløb",KonkurrenceløbHastighed,IF(ISERROR(VLOOKUP(F65,Table3[[#All],[Type]],1,FALSE))=FALSE(),"",IF(F65="","",TræningsHastighed)))</f>
        <v>7:07,5</v>
      </c>
      <c r="J65" s="50">
        <f ca="1">IF(ISERROR(VLOOKUP(F65,Table3[[#All],[Type]],1,FALSE))=FALSE(),SUMIF(OFFSET(B65,1,0,50),B65,OFFSET(J65,1,0,50)),IF(F65="","",IF(ISERROR(VLOOKUP(F65,TræningsZoner!B:B,1,FALSE))=FALSE(),NormalTid,IF(F65="Stigningsløb",StigningsløbTid,IF(F65="Intervalløb",IntervalTid,IF(F65="Temposkift",TemposkiftTid,IF(F65="Konkurrenceløb",KonkurrenceløbTid,IF(F65="Distanceløb",DistanceløbTid,"Ukendt træningstype"))))))))</f>
        <v>15</v>
      </c>
      <c r="K65" s="51">
        <f ca="1">IF(ISERROR(VLOOKUP(F65,Table3[[#All],[Type]],1,FALSE))=FALSE(),SUMIF(OFFSET(B65,1,0,50),B65,OFFSET(K65,1,0,50)),IF(F65="","",IF(ISERROR(VLOOKUP(F65,TræningsZoner!B:B,1,FALSE))=FALSE(),NormalDistance,IF(F65="Stigningsløb",StigningsløbDistance,IF(F65="Intervalløb",IntervalDistance,IF(F65="Temposkift",TemposkiftDistance,IF(F65="konkurrenceløb",KonkurrenceløbDistance,IF(F65="Distanceløb",DistanceløbDistance,"Ukendt træningstype"))))))))</f>
        <v>2.1052631578947367</v>
      </c>
      <c r="L65" s="44"/>
      <c r="M65" s="45"/>
      <c r="N65" s="70"/>
    </row>
    <row r="66" spans="1:14" hidden="1" outlineLevel="1" x14ac:dyDescent="0.25">
      <c r="A66" s="42"/>
      <c r="B66" s="48">
        <v>42828</v>
      </c>
      <c r="C66" s="44" t="str">
        <f t="shared" si="0"/>
        <v/>
      </c>
      <c r="D66" s="44" t="str">
        <f t="shared" si="1"/>
        <v/>
      </c>
      <c r="E66" s="44"/>
      <c r="F66" s="49" t="s">
        <v>27</v>
      </c>
      <c r="G66" s="49" t="s">
        <v>28</v>
      </c>
      <c r="H66" s="49" t="str">
        <f>IF(ISERROR(VLOOKUP(F66,Table3[[#All],[Type]],1,FALSE))=FALSE(),"",IF(F66="","",IFERROR(IFERROR(TræningsZone,StigningsløbZone),IF(F66="Intervalløb",IntervalZone,IF(F66="Temposkift",TemposkiftZone,IF(F66="Konkurrenceløb","N/A",IF(F66="Distanceløb",DistanceløbZone,"Ukendt træningstype")))))))</f>
        <v>AT</v>
      </c>
      <c r="I66" s="49" t="str">
        <f>IF(F66="Konkurrenceløb",KonkurrenceløbHastighed,IF(ISERROR(VLOOKUP(F66,Table3[[#All],[Type]],1,FALSE))=FALSE(),"",IF(F66="","",TræningsHastighed)))</f>
        <v>5:56</v>
      </c>
      <c r="J66" s="50">
        <f ca="1">IF(ISERROR(VLOOKUP(F66,Table3[[#All],[Type]],1,FALSE))=FALSE(),SUMIF(OFFSET(B66,1,0,50),B66,OFFSET(J66,1,0,50)),IF(F66="","",IF(ISERROR(VLOOKUP(F66,TræningsZoner!B:B,1,FALSE))=FALSE(),NormalTid,IF(F66="Stigningsløb",StigningsløbTid,IF(F66="Intervalløb",IntervalTid,IF(F66="Temposkift",TemposkiftTid,IF(F66="Konkurrenceløb",KonkurrenceløbTid,IF(F66="Distanceløb",DistanceløbTid,"Ukendt træningstype"))))))))</f>
        <v>1.78</v>
      </c>
      <c r="K66" s="51">
        <f ca="1">IF(ISERROR(VLOOKUP(F66,Table3[[#All],[Type]],1,FALSE))=FALSE(),SUMIF(OFFSET(B66,1,0,50),B66,OFFSET(K66,1,0,50)),IF(F66="","",IF(ISERROR(VLOOKUP(F66,TræningsZoner!B:B,1,FALSE))=FALSE(),NormalDistance,IF(F66="Stigningsløb",StigningsløbDistance,IF(F66="Intervalløb",IntervalDistance,IF(F66="Temposkift",TemposkiftDistance,IF(F66="konkurrenceløb",KonkurrenceløbDistance,IF(F66="Distanceløb",DistanceløbDistance,"Ukendt træningstype"))))))))</f>
        <v>0.3</v>
      </c>
      <c r="L66" s="44"/>
      <c r="M66" s="45"/>
      <c r="N66" s="70"/>
    </row>
    <row r="67" spans="1:14" hidden="1" outlineLevel="1" x14ac:dyDescent="0.25">
      <c r="A67" s="42"/>
      <c r="B67" s="48">
        <v>42828</v>
      </c>
      <c r="C67" s="44" t="str">
        <f t="shared" ref="C67:C130" si="4">IF(A67="","",WEEKNUM(B67,2))</f>
        <v/>
      </c>
      <c r="D67" s="44" t="str">
        <f t="shared" ref="D67:D130" si="5">IF(A67="","",YEAR((B67)))</f>
        <v/>
      </c>
      <c r="E67" s="44"/>
      <c r="F67" s="49" t="s">
        <v>29</v>
      </c>
      <c r="G67" s="49" t="s">
        <v>44</v>
      </c>
      <c r="H67" s="49" t="str">
        <f>IF(ISERROR(VLOOKUP(F67,Table3[[#All],[Type]],1,FALSE))=FALSE(),"",IF(F67="","",IFERROR(IFERROR(TræningsZone,StigningsløbZone),IF(F67="Intervalløb",IntervalZone,IF(F67="Temposkift",TemposkiftZone,IF(F67="Konkurrenceløb","N/A",IF(F67="Distanceløb",DistanceløbZone,"Ukendt træningstype")))))))</f>
        <v>AT</v>
      </c>
      <c r="I67" s="49" t="str">
        <f>IF(F67="Konkurrenceløb",KonkurrenceløbHastighed,IF(ISERROR(VLOOKUP(F67,Table3[[#All],[Type]],1,FALSE))=FALSE(),"",IF(F67="","",TræningsHastighed)))</f>
        <v>5:56</v>
      </c>
      <c r="J67" s="50">
        <f ca="1">IF(ISERROR(VLOOKUP(F67,Table3[[#All],[Type]],1,FALSE))=FALSE(),SUMIF(OFFSET(B67,1,0,50),B67,OFFSET(J67,1,0,50)),IF(F67="","",IF(ISERROR(VLOOKUP(F67,TræningsZoner!B:B,1,FALSE))=FALSE(),NormalTid,IF(F67="Stigningsløb",StigningsløbTid,IF(F67="Intervalløb",IntervalTid,IF(F67="Temposkift",TemposkiftTid,IF(F67="Konkurrenceløb",KonkurrenceløbTid,IF(F67="Distanceløb",DistanceløbTid,"Ukendt træningstype"))))))))</f>
        <v>47.59</v>
      </c>
      <c r="K67" s="51">
        <f ca="1">IF(ISERROR(VLOOKUP(F67,Table3[[#All],[Type]],1,FALSE))=FALSE(),SUMIF(OFFSET(B67,1,0,50),B67,OFFSET(K67,1,0,50)),IF(F67="","",IF(ISERROR(VLOOKUP(F67,TræningsZoner!B:B,1,FALSE))=FALSE(),NormalDistance,IF(F67="Stigningsløb",StigningsløbDistance,IF(F67="Intervalløb",IntervalDistance,IF(F67="Temposkift",TemposkiftDistance,IF(F67="konkurrenceløb",KonkurrenceløbDistance,IF(F67="Distanceløb",DistanceløbDistance,"Ukendt træningstype"))))))))</f>
        <v>7.2</v>
      </c>
      <c r="L67" s="44"/>
      <c r="M67" s="45"/>
      <c r="N67" s="70"/>
    </row>
    <row r="68" spans="1:14" hidden="1" outlineLevel="1" x14ac:dyDescent="0.25">
      <c r="A68" s="42"/>
      <c r="B68" s="48">
        <v>42828</v>
      </c>
      <c r="C68" s="44" t="str">
        <f t="shared" si="4"/>
        <v/>
      </c>
      <c r="D68" s="44" t="str">
        <f t="shared" si="5"/>
        <v/>
      </c>
      <c r="E68" s="44"/>
      <c r="F68" s="49" t="s">
        <v>23</v>
      </c>
      <c r="G68" s="49" t="s">
        <v>26</v>
      </c>
      <c r="H68" s="49" t="str">
        <f>IF(ISERROR(VLOOKUP(F68,Table3[[#All],[Type]],1,FALSE))=FALSE(),"",IF(F68="","",IFERROR(IFERROR(TræningsZone,StigningsløbZone),IF(F68="Intervalløb",IntervalZone,IF(F68="Temposkift",TemposkiftZone,IF(F68="Konkurrenceløb","N/A",IF(F68="Distanceløb",DistanceløbZone,"Ukendt træningstype")))))))</f>
        <v>Ae1</v>
      </c>
      <c r="I68" s="49" t="str">
        <f>IF(F68="Konkurrenceløb",KonkurrenceløbHastighed,IF(ISERROR(VLOOKUP(F68,Table3[[#All],[Type]],1,FALSE))=FALSE(),"",IF(F68="","",TræningsHastighed)))</f>
        <v>7:07,5</v>
      </c>
      <c r="J68" s="50">
        <f ca="1">IF(ISERROR(VLOOKUP(F68,Table3[[#All],[Type]],1,FALSE))=FALSE(),SUMIF(OFFSET(B68,1,0,50),B68,OFFSET(J68,1,0,50)),IF(F68="","",IF(ISERROR(VLOOKUP(F68,TræningsZoner!B:B,1,FALSE))=FALSE(),NormalTid,IF(F68="Stigningsløb",StigningsløbTid,IF(F68="Intervalløb",IntervalTid,IF(F68="Temposkift",TemposkiftTid,IF(F68="Konkurrenceløb",KonkurrenceløbTid,IF(F68="Distanceløb",DistanceløbTid,"Ukendt træningstype"))))))))</f>
        <v>15</v>
      </c>
      <c r="K68" s="51">
        <f ca="1">IF(ISERROR(VLOOKUP(F68,Table3[[#All],[Type]],1,FALSE))=FALSE(),SUMIF(OFFSET(B68,1,0,50),B68,OFFSET(K68,1,0,50)),IF(F68="","",IF(ISERROR(VLOOKUP(F68,TræningsZoner!B:B,1,FALSE))=FALSE(),NormalDistance,IF(F68="Stigningsløb",StigningsløbDistance,IF(F68="Intervalløb",IntervalDistance,IF(F68="Temposkift",TemposkiftDistance,IF(F68="konkurrenceløb",KonkurrenceløbDistance,IF(F68="Distanceløb",DistanceløbDistance,"Ukendt træningstype"))))))))</f>
        <v>2.1052631578947367</v>
      </c>
      <c r="L68" s="44"/>
      <c r="M68" s="45"/>
      <c r="N68" s="70"/>
    </row>
    <row r="69" spans="1:14" collapsed="1" x14ac:dyDescent="0.25">
      <c r="A69" s="42">
        <f t="shared" si="3"/>
        <v>42826</v>
      </c>
      <c r="B69" s="43">
        <v>42826</v>
      </c>
      <c r="C69" s="44">
        <f t="shared" si="4"/>
        <v>14</v>
      </c>
      <c r="D69" s="44">
        <f t="shared" si="5"/>
        <v>2017</v>
      </c>
      <c r="E69" s="44" t="s">
        <v>18</v>
      </c>
      <c r="F69" s="45" t="s">
        <v>31</v>
      </c>
      <c r="G69" s="45"/>
      <c r="H69" s="45" t="str">
        <f>IF(ISERROR(VLOOKUP(F69,Table3[[#All],[Type]],1,FALSE))=FALSE(),"",IF(F69="","",IFERROR(IFERROR(TræningsZone,StigningsløbZone),IF(F69="Intervalløb",IntervalZone,IF(F69="Temposkift",TemposkiftZone,IF(F69="Konkurrenceløb","N/A",IF(F69="Distanceløb",DistanceløbZone,"Ukendt træningstype")))))))</f>
        <v/>
      </c>
      <c r="I69" s="45" t="str">
        <f>IF(F69="Konkurrenceløb",KonkurrenceløbHastighed,IF(ISERROR(VLOOKUP(F69,Table3[[#All],[Type]],1,FALSE))=FALSE(),"",IF(F69="","",TræningsHastighed)))</f>
        <v/>
      </c>
      <c r="J69" s="44">
        <f ca="1">IF(ISERROR(VLOOKUP(F69,Table3[[#All],[Type]],1,FALSE))=FALSE(),SUMIF(OFFSET(B69,1,0,50),B69,OFFSET(J69,1,0,50)),IF(F69="","",IF(ISERROR(VLOOKUP(F69,TræningsZoner!B:B,1,FALSE))=FALSE(),NormalTid,IF(F69="Stigningsløb",StigningsløbTid,IF(F69="Intervalløb",IntervalTid,IF(F69="Temposkift",TemposkiftTid,IF(F69="Konkurrenceløb",KonkurrenceløbTid,IF(F69="Distanceløb",DistanceløbTid,"Ukendt træningstype"))))))))</f>
        <v>140</v>
      </c>
      <c r="K69" s="46">
        <f ca="1">IF(ISERROR(VLOOKUP(F69,Table3[[#All],[Type]],1,FALSE))=FALSE(),SUMIF(OFFSET(B69,1,0,50),B69,OFFSET(K69,1,0,50)),IF(F69="","",IF(ISERROR(VLOOKUP(F69,TræningsZoner!B:B,1,FALSE))=FALSE(),NormalDistance,IF(F69="Stigningsløb",StigningsløbDistance,IF(F69="Intervalløb",IntervalDistance,IF(F69="Temposkift",TemposkiftDistance,IF(F69="konkurrenceløb",KonkurrenceløbDistance,IF(F69="Distanceløb",DistanceløbDistance,"Ukendt træningstype"))))))))</f>
        <v>18.506034072223024</v>
      </c>
      <c r="L69" s="44"/>
      <c r="M69" s="45"/>
      <c r="N69" s="70"/>
    </row>
    <row r="70" spans="1:14" hidden="1" outlineLevel="1" x14ac:dyDescent="0.25">
      <c r="A70" s="42"/>
      <c r="B70" s="48">
        <v>42826</v>
      </c>
      <c r="C70" s="44" t="str">
        <f t="shared" si="4"/>
        <v/>
      </c>
      <c r="D70" s="44" t="str">
        <f t="shared" si="5"/>
        <v/>
      </c>
      <c r="E70" s="44"/>
      <c r="F70" s="49" t="s">
        <v>41</v>
      </c>
      <c r="G70" s="49" t="s">
        <v>33</v>
      </c>
      <c r="H70" s="49" t="str">
        <f>IF(ISERROR(VLOOKUP(F70,Table3[[#All],[Type]],1,FALSE))=FALSE(),"",IF(F70="","",IFERROR(IFERROR(TræningsZone,StigningsløbZone),IF(F70="Intervalløb",IntervalZone,IF(F70="Temposkift",TemposkiftZone,IF(F70="Konkurrenceløb","N/A",IF(F70="Distanceløb",DistanceløbZone,"Ukendt træningstype")))))))</f>
        <v>Rest</v>
      </c>
      <c r="I70" s="49" t="str">
        <f>IF(F70="Konkurrenceløb",KonkurrenceløbHastighed,IF(ISERROR(VLOOKUP(F70,Table3[[#All],[Type]],1,FALSE))=FALSE(),"",IF(F70="","",TræningsHastighed)))</f>
        <v>9:59,5</v>
      </c>
      <c r="J70" s="50">
        <f ca="1">IF(ISERROR(VLOOKUP(F70,Table3[[#All],[Type]],1,FALSE))=FALSE(),SUMIF(OFFSET(B70,1,0,50),B70,OFFSET(J70,1,0,50)),IF(F70="","",IF(ISERROR(VLOOKUP(F70,TræningsZoner!B:B,1,FALSE))=FALSE(),NormalTid,IF(F70="Stigningsløb",StigningsløbTid,IF(F70="Intervalløb",IntervalTid,IF(F70="Temposkift",TemposkiftTid,IF(F70="Konkurrenceløb",KonkurrenceløbTid,IF(F70="Distanceløb",DistanceløbTid,"Ukendt træningstype"))))))))</f>
        <v>20</v>
      </c>
      <c r="K70" s="51">
        <f ca="1">IF(ISERROR(VLOOKUP(F70,Table3[[#All],[Type]],1,FALSE))=FALSE(),SUMIF(OFFSET(B70,1,0,50),B70,OFFSET(K70,1,0,50)),IF(F70="","",IF(ISERROR(VLOOKUP(F70,TræningsZoner!B:B,1,FALSE))=FALSE(),NormalDistance,IF(F70="Stigningsløb",StigningsløbDistance,IF(F70="Intervalløb",IntervalDistance,IF(F70="Temposkift",TemposkiftDistance,IF(F70="konkurrenceløb",KonkurrenceløbDistance,IF(F70="Distanceløb",DistanceløbDistance,"Ukendt træningstype"))))))))</f>
        <v>2.0016680567139282</v>
      </c>
      <c r="L70" s="44"/>
      <c r="M70" s="45"/>
      <c r="N70" s="70"/>
    </row>
    <row r="71" spans="1:14" hidden="1" outlineLevel="1" x14ac:dyDescent="0.25">
      <c r="A71" s="42"/>
      <c r="B71" s="48">
        <v>42826</v>
      </c>
      <c r="C71" s="44" t="str">
        <f t="shared" si="4"/>
        <v/>
      </c>
      <c r="D71" s="44" t="str">
        <f t="shared" si="5"/>
        <v/>
      </c>
      <c r="E71" s="44"/>
      <c r="F71" s="49" t="s">
        <v>23</v>
      </c>
      <c r="G71" s="49" t="s">
        <v>34</v>
      </c>
      <c r="H71" s="49" t="str">
        <f>IF(ISERROR(VLOOKUP(F71,Table3[[#All],[Type]],1,FALSE))=FALSE(),"",IF(F71="","",IFERROR(IFERROR(TræningsZone,StigningsløbZone),IF(F71="Intervalløb",IntervalZone,IF(F71="Temposkift",TemposkiftZone,IF(F71="Konkurrenceløb","N/A",IF(F71="Distanceløb",DistanceløbZone,"Ukendt træningstype")))))))</f>
        <v>Ae1</v>
      </c>
      <c r="I71" s="49" t="str">
        <f>IF(F71="Konkurrenceløb",KonkurrenceløbHastighed,IF(ISERROR(VLOOKUP(F71,Table3[[#All],[Type]],1,FALSE))=FALSE(),"",IF(F71="","",TræningsHastighed)))</f>
        <v>7:07,5</v>
      </c>
      <c r="J71" s="50">
        <f ca="1">IF(ISERROR(VLOOKUP(F71,Table3[[#All],[Type]],1,FALSE))=FALSE(),SUMIF(OFFSET(B71,1,0,50),B71,OFFSET(J71,1,0,50)),IF(F71="","",IF(ISERROR(VLOOKUP(F71,TræningsZoner!B:B,1,FALSE))=FALSE(),NormalTid,IF(F71="Stigningsløb",StigningsløbTid,IF(F71="Intervalløb",IntervalTid,IF(F71="Temposkift",TemposkiftTid,IF(F71="Konkurrenceløb",KonkurrenceløbTid,IF(F71="Distanceløb",DistanceløbTid,"Ukendt træningstype"))))))))</f>
        <v>10</v>
      </c>
      <c r="K71" s="51">
        <f ca="1">IF(ISERROR(VLOOKUP(F71,Table3[[#All],[Type]],1,FALSE))=FALSE(),SUMIF(OFFSET(B71,1,0,50),B71,OFFSET(K71,1,0,50)),IF(F71="","",IF(ISERROR(VLOOKUP(F71,TræningsZoner!B:B,1,FALSE))=FALSE(),NormalDistance,IF(F71="Stigningsløb",StigningsløbDistance,IF(F71="Intervalløb",IntervalDistance,IF(F71="Temposkift",TemposkiftDistance,IF(F71="konkurrenceløb",KonkurrenceløbDistance,IF(F71="Distanceløb",DistanceløbDistance,"Ukendt træningstype"))))))))</f>
        <v>1.4035087719298245</v>
      </c>
      <c r="L71" s="44"/>
      <c r="M71" s="45"/>
      <c r="N71" s="70"/>
    </row>
    <row r="72" spans="1:14" hidden="1" outlineLevel="1" x14ac:dyDescent="0.25">
      <c r="A72" s="42"/>
      <c r="B72" s="48">
        <v>42826</v>
      </c>
      <c r="C72" s="44" t="str">
        <f t="shared" si="4"/>
        <v/>
      </c>
      <c r="D72" s="44" t="str">
        <f t="shared" si="5"/>
        <v/>
      </c>
      <c r="E72" s="44"/>
      <c r="F72" s="49" t="s">
        <v>32</v>
      </c>
      <c r="G72" s="49" t="s">
        <v>33</v>
      </c>
      <c r="H72" s="49" t="str">
        <f>IF(ISERROR(VLOOKUP(F72,Table3[[#All],[Type]],1,FALSE))=FALSE(),"",IF(F72="","",IFERROR(IFERROR(TræningsZone,StigningsløbZone),IF(F72="Intervalløb",IntervalZone,IF(F72="Temposkift",TemposkiftZone,IF(F72="Konkurrenceløb","N/A",IF(F72="Distanceløb",DistanceløbZone,"Ukendt træningstype")))))))</f>
        <v>Ae2</v>
      </c>
      <c r="I72" s="49" t="str">
        <f>IF(F72="Konkurrenceløb",KonkurrenceløbHastighed,IF(ISERROR(VLOOKUP(F72,Table3[[#All],[Type]],1,FALSE))=FALSE(),"",IF(F72="","",TræningsHastighed)))</f>
        <v>6:28</v>
      </c>
      <c r="J72" s="50">
        <f ca="1">IF(ISERROR(VLOOKUP(F72,Table3[[#All],[Type]],1,FALSE))=FALSE(),SUMIF(OFFSET(B72,1,0,50),B72,OFFSET(J72,1,0,50)),IF(F72="","",IF(ISERROR(VLOOKUP(F72,TræningsZoner!B:B,1,FALSE))=FALSE(),NormalTid,IF(F72="Stigningsløb",StigningsløbTid,IF(F72="Intervalløb",IntervalTid,IF(F72="Temposkift",TemposkiftTid,IF(F72="Konkurrenceløb",KonkurrenceløbTid,IF(F72="Distanceløb",DistanceløbTid,"Ukendt træningstype"))))))))</f>
        <v>20</v>
      </c>
      <c r="K72" s="51">
        <f ca="1">IF(ISERROR(VLOOKUP(F72,Table3[[#All],[Type]],1,FALSE))=FALSE(),SUMIF(OFFSET(B72,1,0,50),B72,OFFSET(K72,1,0,50)),IF(F72="","",IF(ISERROR(VLOOKUP(F72,TræningsZoner!B:B,1,FALSE))=FALSE(),NormalDistance,IF(F72="Stigningsløb",StigningsløbDistance,IF(F72="Intervalløb",IntervalDistance,IF(F72="Temposkift",TemposkiftDistance,IF(F72="konkurrenceløb",KonkurrenceløbDistance,IF(F72="Distanceløb",DistanceløbDistance,"Ukendt træningstype"))))))))</f>
        <v>3.0927835051546393</v>
      </c>
      <c r="L72" s="44"/>
      <c r="M72" s="45"/>
      <c r="N72" s="70"/>
    </row>
    <row r="73" spans="1:14" hidden="1" outlineLevel="1" x14ac:dyDescent="0.25">
      <c r="A73" s="42"/>
      <c r="B73" s="48">
        <v>42826</v>
      </c>
      <c r="C73" s="44" t="str">
        <f t="shared" si="4"/>
        <v/>
      </c>
      <c r="D73" s="44" t="str">
        <f t="shared" si="5"/>
        <v/>
      </c>
      <c r="E73" s="44"/>
      <c r="F73" s="49" t="s">
        <v>41</v>
      </c>
      <c r="G73" s="49" t="s">
        <v>43</v>
      </c>
      <c r="H73" s="49" t="str">
        <f>IF(ISERROR(VLOOKUP(F73,Table3[[#All],[Type]],1,FALSE))=FALSE(),"",IF(F73="","",IFERROR(IFERROR(TræningsZone,StigningsløbZone),IF(F73="Intervalløb",IntervalZone,IF(F73="Temposkift",TemposkiftZone,IF(F73="Konkurrenceløb","N/A",IF(F73="Distanceløb",DistanceløbZone,"Ukendt træningstype")))))))</f>
        <v>Rest</v>
      </c>
      <c r="I73" s="49" t="str">
        <f>IF(F73="Konkurrenceløb",KonkurrenceløbHastighed,IF(ISERROR(VLOOKUP(F73,Table3[[#All],[Type]],1,FALSE))=FALSE(),"",IF(F73="","",TræningsHastighed)))</f>
        <v>9:59,5</v>
      </c>
      <c r="J73" s="50">
        <f ca="1">IF(ISERROR(VLOOKUP(F73,Table3[[#All],[Type]],1,FALSE))=FALSE(),SUMIF(OFFSET(B73,1,0,50),B73,OFFSET(J73,1,0,50)),IF(F73="","",IF(ISERROR(VLOOKUP(F73,TræningsZoner!B:B,1,FALSE))=FALSE(),NormalTid,IF(F73="Stigningsløb",StigningsløbTid,IF(F73="Intervalløb",IntervalTid,IF(F73="Temposkift",TemposkiftTid,IF(F73="Konkurrenceløb",KonkurrenceløbTid,IF(F73="Distanceløb",DistanceløbTid,"Ukendt træningstype"))))))))</f>
        <v>5</v>
      </c>
      <c r="K73" s="51">
        <f ca="1">IF(ISERROR(VLOOKUP(F73,Table3[[#All],[Type]],1,FALSE))=FALSE(),SUMIF(OFFSET(B73,1,0,50),B73,OFFSET(K73,1,0,50)),IF(F73="","",IF(ISERROR(VLOOKUP(F73,TræningsZoner!B:B,1,FALSE))=FALSE(),NormalDistance,IF(F73="Stigningsløb",StigningsløbDistance,IF(F73="Intervalløb",IntervalDistance,IF(F73="Temposkift",TemposkiftDistance,IF(F73="konkurrenceløb",KonkurrenceløbDistance,IF(F73="Distanceløb",DistanceløbDistance,"Ukendt træningstype"))))))))</f>
        <v>0.50041701417848206</v>
      </c>
      <c r="L73" s="44"/>
      <c r="M73" s="45"/>
      <c r="N73" s="70"/>
    </row>
    <row r="74" spans="1:14" hidden="1" outlineLevel="1" x14ac:dyDescent="0.25">
      <c r="A74" s="42"/>
      <c r="B74" s="48">
        <v>42826</v>
      </c>
      <c r="C74" s="44" t="str">
        <f t="shared" si="4"/>
        <v/>
      </c>
      <c r="D74" s="44" t="str">
        <f t="shared" si="5"/>
        <v/>
      </c>
      <c r="E74" s="44"/>
      <c r="F74" s="49" t="s">
        <v>32</v>
      </c>
      <c r="G74" s="49" t="s">
        <v>24</v>
      </c>
      <c r="H74" s="49" t="str">
        <f>IF(ISERROR(VLOOKUP(F74,Table3[[#All],[Type]],1,FALSE))=FALSE(),"",IF(F74="","",IFERROR(IFERROR(TræningsZone,StigningsløbZone),IF(F74="Intervalløb",IntervalZone,IF(F74="Temposkift",TemposkiftZone,IF(F74="Konkurrenceløb","N/A",IF(F74="Distanceløb",DistanceløbZone,"Ukendt træningstype")))))))</f>
        <v>Ae2</v>
      </c>
      <c r="I74" s="49" t="str">
        <f>IF(F74="Konkurrenceløb",KonkurrenceløbHastighed,IF(ISERROR(VLOOKUP(F74,Table3[[#All],[Type]],1,FALSE))=FALSE(),"",IF(F74="","",TræningsHastighed)))</f>
        <v>6:28</v>
      </c>
      <c r="J74" s="50">
        <f ca="1">IF(ISERROR(VLOOKUP(F74,Table3[[#All],[Type]],1,FALSE))=FALSE(),SUMIF(OFFSET(B74,1,0,50),B74,OFFSET(J74,1,0,50)),IF(F74="","",IF(ISERROR(VLOOKUP(F74,TræningsZoner!B:B,1,FALSE))=FALSE(),NormalTid,IF(F74="Stigningsløb",StigningsløbTid,IF(F74="Intervalløb",IntervalTid,IF(F74="Temposkift",TemposkiftTid,IF(F74="Konkurrenceløb",KonkurrenceløbTid,IF(F74="Distanceløb",DistanceløbTid,"Ukendt træningstype"))))))))</f>
        <v>30</v>
      </c>
      <c r="K74" s="51">
        <f ca="1">IF(ISERROR(VLOOKUP(F74,Table3[[#All],[Type]],1,FALSE))=FALSE(),SUMIF(OFFSET(B74,1,0,50),B74,OFFSET(K74,1,0,50)),IF(F74="","",IF(ISERROR(VLOOKUP(F74,TræningsZoner!B:B,1,FALSE))=FALSE(),NormalDistance,IF(F74="Stigningsløb",StigningsløbDistance,IF(F74="Intervalløb",IntervalDistance,IF(F74="Temposkift",TemposkiftDistance,IF(F74="konkurrenceløb",KonkurrenceløbDistance,IF(F74="Distanceløb",DistanceløbDistance,"Ukendt træningstype"))))))))</f>
        <v>4.6391752577319592</v>
      </c>
      <c r="L74" s="44"/>
      <c r="M74" s="45"/>
      <c r="N74" s="70"/>
    </row>
    <row r="75" spans="1:14" hidden="1" outlineLevel="1" x14ac:dyDescent="0.25">
      <c r="A75" s="42"/>
      <c r="B75" s="48">
        <v>42826</v>
      </c>
      <c r="C75" s="44" t="str">
        <f t="shared" si="4"/>
        <v/>
      </c>
      <c r="D75" s="44" t="str">
        <f t="shared" si="5"/>
        <v/>
      </c>
      <c r="E75" s="44"/>
      <c r="F75" s="49" t="s">
        <v>41</v>
      </c>
      <c r="G75" s="49" t="s">
        <v>43</v>
      </c>
      <c r="H75" s="49" t="str">
        <f>IF(ISERROR(VLOOKUP(F75,Table3[[#All],[Type]],1,FALSE))=FALSE(),"",IF(F75="","",IFERROR(IFERROR(TræningsZone,StigningsløbZone),IF(F75="Intervalløb",IntervalZone,IF(F75="Temposkift",TemposkiftZone,IF(F75="Konkurrenceløb","N/A",IF(F75="Distanceløb",DistanceløbZone,"Ukendt træningstype")))))))</f>
        <v>Rest</v>
      </c>
      <c r="I75" s="49" t="str">
        <f>IF(F75="Konkurrenceløb",KonkurrenceløbHastighed,IF(ISERROR(VLOOKUP(F75,Table3[[#All],[Type]],1,FALSE))=FALSE(),"",IF(F75="","",TræningsHastighed)))</f>
        <v>9:59,5</v>
      </c>
      <c r="J75" s="50">
        <f ca="1">IF(ISERROR(VLOOKUP(F75,Table3[[#All],[Type]],1,FALSE))=FALSE(),SUMIF(OFFSET(B75,1,0,50),B75,OFFSET(J75,1,0,50)),IF(F75="","",IF(ISERROR(VLOOKUP(F75,TræningsZoner!B:B,1,FALSE))=FALSE(),NormalTid,IF(F75="Stigningsløb",StigningsløbTid,IF(F75="Intervalløb",IntervalTid,IF(F75="Temposkift",TemposkiftTid,IF(F75="Konkurrenceløb",KonkurrenceløbTid,IF(F75="Distanceløb",DistanceløbTid,"Ukendt træningstype"))))))))</f>
        <v>5</v>
      </c>
      <c r="K75" s="51">
        <f ca="1">IF(ISERROR(VLOOKUP(F75,Table3[[#All],[Type]],1,FALSE))=FALSE(),SUMIF(OFFSET(B75,1,0,50),B75,OFFSET(K75,1,0,50)),IF(F75="","",IF(ISERROR(VLOOKUP(F75,TræningsZoner!B:B,1,FALSE))=FALSE(),NormalDistance,IF(F75="Stigningsløb",StigningsløbDistance,IF(F75="Intervalløb",IntervalDistance,IF(F75="Temposkift",TemposkiftDistance,IF(F75="konkurrenceløb",KonkurrenceløbDistance,IF(F75="Distanceløb",DistanceløbDistance,"Ukendt træningstype"))))))))</f>
        <v>0.50041701417848206</v>
      </c>
      <c r="L75" s="44"/>
      <c r="M75" s="45"/>
      <c r="N75" s="70"/>
    </row>
    <row r="76" spans="1:14" hidden="1" outlineLevel="1" x14ac:dyDescent="0.25">
      <c r="A76" s="42"/>
      <c r="B76" s="48">
        <v>42826</v>
      </c>
      <c r="C76" s="44" t="str">
        <f t="shared" si="4"/>
        <v/>
      </c>
      <c r="D76" s="44" t="str">
        <f t="shared" si="5"/>
        <v/>
      </c>
      <c r="E76" s="44"/>
      <c r="F76" s="49" t="s">
        <v>32</v>
      </c>
      <c r="G76" s="49" t="s">
        <v>42</v>
      </c>
      <c r="H76" s="49" t="str">
        <f>IF(ISERROR(VLOOKUP(F76,Table3[[#All],[Type]],1,FALSE))=FALSE(),"",IF(F76="","",IFERROR(IFERROR(TræningsZone,StigningsløbZone),IF(F76="Intervalløb",IntervalZone,IF(F76="Temposkift",TemposkiftZone,IF(F76="Konkurrenceløb","N/A",IF(F76="Distanceløb",DistanceløbZone,"Ukendt træningstype")))))))</f>
        <v>Ae2</v>
      </c>
      <c r="I76" s="49" t="str">
        <f>IF(F76="Konkurrenceløb",KonkurrenceløbHastighed,IF(ISERROR(VLOOKUP(F76,Table3[[#All],[Type]],1,FALSE))=FALSE(),"",IF(F76="","",TræningsHastighed)))</f>
        <v>6:28</v>
      </c>
      <c r="J76" s="50">
        <f ca="1">IF(ISERROR(VLOOKUP(F76,Table3[[#All],[Type]],1,FALSE))=FALSE(),SUMIF(OFFSET(B76,1,0,50),B76,OFFSET(J76,1,0,50)),IF(F76="","",IF(ISERROR(VLOOKUP(F76,TræningsZoner!B:B,1,FALSE))=FALSE(),NormalTid,IF(F76="Stigningsløb",StigningsløbTid,IF(F76="Intervalløb",IntervalTid,IF(F76="Temposkift",TemposkiftTid,IF(F76="Konkurrenceløb",KonkurrenceløbTid,IF(F76="Distanceløb",DistanceløbTid,"Ukendt træningstype"))))))))</f>
        <v>25</v>
      </c>
      <c r="K76" s="51">
        <f ca="1">IF(ISERROR(VLOOKUP(F76,Table3[[#All],[Type]],1,FALSE))=FALSE(),SUMIF(OFFSET(B76,1,0,50),B76,OFFSET(K76,1,0,50)),IF(F76="","",IF(ISERROR(VLOOKUP(F76,TræningsZoner!B:B,1,FALSE))=FALSE(),NormalDistance,IF(F76="Stigningsløb",StigningsløbDistance,IF(F76="Intervalløb",IntervalDistance,IF(F76="Temposkift",TemposkiftDistance,IF(F76="konkurrenceløb",KonkurrenceløbDistance,IF(F76="Distanceløb",DistanceløbDistance,"Ukendt træningstype"))))))))</f>
        <v>3.865979381443299</v>
      </c>
      <c r="L76" s="44"/>
      <c r="M76" s="45"/>
      <c r="N76" s="70"/>
    </row>
    <row r="77" spans="1:14" hidden="1" outlineLevel="1" x14ac:dyDescent="0.25">
      <c r="A77" s="42"/>
      <c r="B77" s="48">
        <v>42826</v>
      </c>
      <c r="C77" s="44" t="str">
        <f t="shared" si="4"/>
        <v/>
      </c>
      <c r="D77" s="44" t="str">
        <f t="shared" si="5"/>
        <v/>
      </c>
      <c r="E77" s="44"/>
      <c r="F77" s="49" t="s">
        <v>41</v>
      </c>
      <c r="G77" s="49" t="s">
        <v>42</v>
      </c>
      <c r="H77" s="49" t="str">
        <f>IF(ISERROR(VLOOKUP(F77,Table3[[#All],[Type]],1,FALSE))=FALSE(),"",IF(F77="","",IFERROR(IFERROR(TræningsZone,StigningsløbZone),IF(F77="Intervalløb",IntervalZone,IF(F77="Temposkift",TemposkiftZone,IF(F77="Konkurrenceløb","N/A",IF(F77="Distanceløb",DistanceløbZone,"Ukendt træningstype")))))))</f>
        <v>Rest</v>
      </c>
      <c r="I77" s="49" t="str">
        <f>IF(F77="Konkurrenceløb",KonkurrenceløbHastighed,IF(ISERROR(VLOOKUP(F77,Table3[[#All],[Type]],1,FALSE))=FALSE(),"",IF(F77="","",TræningsHastighed)))</f>
        <v>9:59,5</v>
      </c>
      <c r="J77" s="50">
        <f ca="1">IF(ISERROR(VLOOKUP(F77,Table3[[#All],[Type]],1,FALSE))=FALSE(),SUMIF(OFFSET(B77,1,0,50),B77,OFFSET(J77,1,0,50)),IF(F77="","",IF(ISERROR(VLOOKUP(F77,TræningsZoner!B:B,1,FALSE))=FALSE(),NormalTid,IF(F77="Stigningsløb",StigningsløbTid,IF(F77="Intervalløb",IntervalTid,IF(F77="Temposkift",TemposkiftTid,IF(F77="Konkurrenceløb",KonkurrenceløbTid,IF(F77="Distanceløb",DistanceløbTid,"Ukendt træningstype"))))))))</f>
        <v>25</v>
      </c>
      <c r="K77" s="51">
        <f ca="1">IF(ISERROR(VLOOKUP(F77,Table3[[#All],[Type]],1,FALSE))=FALSE(),SUMIF(OFFSET(B77,1,0,50),B77,OFFSET(K77,1,0,50)),IF(F77="","",IF(ISERROR(VLOOKUP(F77,TræningsZoner!B:B,1,FALSE))=FALSE(),NormalDistance,IF(F77="Stigningsløb",StigningsløbDistance,IF(F77="Intervalløb",IntervalDistance,IF(F77="Temposkift",TemposkiftDistance,IF(F77="konkurrenceløb",KonkurrenceløbDistance,IF(F77="Distanceløb",DistanceløbDistance,"Ukendt træningstype"))))))))</f>
        <v>2.5020850708924103</v>
      </c>
      <c r="L77" s="44"/>
      <c r="M77" s="45"/>
      <c r="N77" s="70"/>
    </row>
    <row r="78" spans="1:14" collapsed="1" x14ac:dyDescent="0.25">
      <c r="A78" s="42">
        <f t="shared" si="3"/>
        <v>42825</v>
      </c>
      <c r="B78" s="43">
        <v>42825</v>
      </c>
      <c r="C78" s="44">
        <f t="shared" si="4"/>
        <v>14</v>
      </c>
      <c r="D78" s="44">
        <f t="shared" si="5"/>
        <v>2017</v>
      </c>
      <c r="E78" s="44" t="s">
        <v>18</v>
      </c>
      <c r="F78" s="45" t="s">
        <v>35</v>
      </c>
      <c r="G78" s="45"/>
      <c r="H78" s="45" t="str">
        <f>IF(ISERROR(VLOOKUP(F78,Table3[[#All],[Type]],1,FALSE))=FALSE(),"",IF(F78="","",IFERROR(IFERROR(TræningsZone,StigningsløbZone),IF(F78="Intervalløb",IntervalZone,IF(F78="Temposkift",TemposkiftZone,IF(F78="Konkurrenceløb","N/A",IF(F78="Distanceløb",DistanceløbZone,"Ukendt træningstype")))))))</f>
        <v/>
      </c>
      <c r="I78" s="45" t="str">
        <f>IF(F78="Konkurrenceløb",KonkurrenceløbHastighed,IF(ISERROR(VLOOKUP(F78,Table3[[#All],[Type]],1,FALSE))=FALSE(),"",IF(F78="","",TræningsHastighed)))</f>
        <v/>
      </c>
      <c r="J78" s="44">
        <f ca="1">IF(ISERROR(VLOOKUP(F78,Table3[[#All],[Type]],1,FALSE))=FALSE(),SUMIF(OFFSET(B78,1,0,50),B78,OFFSET(J78,1,0,50)),IF(F78="","",IF(ISERROR(VLOOKUP(F78,TræningsZoner!B:B,1,FALSE))=FALSE(),NormalTid,IF(F78="Stigningsløb",StigningsløbTid,IF(F78="Intervalløb",IntervalTid,IF(F78="Temposkift",TemposkiftTid,IF(F78="Konkurrenceløb",KonkurrenceløbTid,IF(F78="Distanceløb",DistanceløbTid,"Ukendt træningstype"))))))))</f>
        <v>61.13</v>
      </c>
      <c r="K78" s="46">
        <f ca="1">IF(ISERROR(VLOOKUP(F78,Table3[[#All],[Type]],1,FALSE))=FALSE(),SUMIF(OFFSET(B78,1,0,50),B78,OFFSET(K78,1,0,50)),IF(F78="","",IF(ISERROR(VLOOKUP(F78,TræningsZoner!B:B,1,FALSE))=FALSE(),NormalDistance,IF(F78="Stigningsløb",StigningsløbDistance,IF(F78="Intervalløb",IntervalDistance,IF(F78="Temposkift",TemposkiftDistance,IF(F78="konkurrenceløb",KonkurrenceløbDistance,IF(F78="Distanceløb",DistanceløbDistance,"Ukendt træningstype"))))))))</f>
        <v>9.0109433299679562</v>
      </c>
      <c r="L78" s="44"/>
      <c r="M78" s="45"/>
      <c r="N78" s="70"/>
    </row>
    <row r="79" spans="1:14" s="26" customFormat="1" hidden="1" outlineLevel="1" x14ac:dyDescent="0.25">
      <c r="A79" s="47"/>
      <c r="B79" s="48">
        <v>42825</v>
      </c>
      <c r="C79" s="44" t="str">
        <f t="shared" si="4"/>
        <v/>
      </c>
      <c r="D79" s="44" t="str">
        <f t="shared" si="5"/>
        <v/>
      </c>
      <c r="E79" s="44"/>
      <c r="F79" s="49" t="s">
        <v>23</v>
      </c>
      <c r="G79" s="49" t="s">
        <v>26</v>
      </c>
      <c r="H79" s="49" t="str">
        <f>IF(ISERROR(VLOOKUP(F79,Table3[[#All],[Type]],1,FALSE))=FALSE(),"",IF(F79="","",IFERROR(IFERROR(TræningsZone,StigningsløbZone),IF(F79="Intervalløb",IntervalZone,IF(F79="Temposkift",TemposkiftZone,IF(F79="Konkurrenceløb","N/A",IF(F79="Distanceløb",DistanceløbZone,"Ukendt træningstype")))))))</f>
        <v>Ae1</v>
      </c>
      <c r="I79" s="49" t="str">
        <f>IF(F79="Konkurrenceløb",KonkurrenceløbHastighed,IF(ISERROR(VLOOKUP(F79,Table3[[#All],[Type]],1,FALSE))=FALSE(),"",IF(F79="","",TræningsHastighed)))</f>
        <v>7:07,5</v>
      </c>
      <c r="J79" s="50">
        <f ca="1">IF(ISERROR(VLOOKUP(F79,Table3[[#All],[Type]],1,FALSE))=FALSE(),SUMIF(OFFSET(B79,1,0,50),B79,OFFSET(J79,1,0,50)),IF(F79="","",IF(ISERROR(VLOOKUP(F79,TræningsZoner!B:B,1,FALSE))=FALSE(),NormalTid,IF(F79="Stigningsløb",StigningsløbTid,IF(F79="Intervalløb",IntervalTid,IF(F79="Temposkift",TemposkiftTid,IF(F79="Konkurrenceløb",KonkurrenceløbTid,IF(F79="Distanceløb",DistanceløbTid,"Ukendt træningstype"))))))))</f>
        <v>15</v>
      </c>
      <c r="K79" s="51">
        <f ca="1">IF(ISERROR(VLOOKUP(F79,Table3[[#All],[Type]],1,FALSE))=FALSE(),SUMIF(OFFSET(B79,1,0,50),B79,OFFSET(K79,1,0,50)),IF(F79="","",IF(ISERROR(VLOOKUP(F79,TræningsZoner!B:B,1,FALSE))=FALSE(),NormalDistance,IF(F79="Stigningsløb",StigningsløbDistance,IF(F79="Intervalløb",IntervalDistance,IF(F79="Temposkift",TemposkiftDistance,IF(F79="konkurrenceløb",KonkurrenceløbDistance,IF(F79="Distanceløb",DistanceløbDistance,"Ukendt træningstype"))))))))</f>
        <v>2.1052631578947367</v>
      </c>
      <c r="L79" s="44"/>
      <c r="M79" s="45"/>
      <c r="N79" s="70"/>
    </row>
    <row r="80" spans="1:14" s="26" customFormat="1" hidden="1" outlineLevel="1" x14ac:dyDescent="0.25">
      <c r="A80" s="47"/>
      <c r="B80" s="48">
        <v>42825</v>
      </c>
      <c r="C80" s="44" t="str">
        <f t="shared" si="4"/>
        <v/>
      </c>
      <c r="D80" s="44" t="str">
        <f t="shared" si="5"/>
        <v/>
      </c>
      <c r="E80" s="44"/>
      <c r="F80" s="49" t="s">
        <v>27</v>
      </c>
      <c r="G80" s="49" t="s">
        <v>28</v>
      </c>
      <c r="H80" s="49" t="str">
        <f>IF(ISERROR(VLOOKUP(F80,Table3[[#All],[Type]],1,FALSE))=FALSE(),"",IF(F80="","",IFERROR(IFERROR(TræningsZone,StigningsløbZone),IF(F80="Intervalløb",IntervalZone,IF(F80="Temposkift",TemposkiftZone,IF(F80="Konkurrenceløb","N/A",IF(F80="Distanceløb",DistanceløbZone,"Ukendt træningstype")))))))</f>
        <v>AT</v>
      </c>
      <c r="I80" s="49" t="str">
        <f>IF(F80="Konkurrenceløb",KonkurrenceløbHastighed,IF(ISERROR(VLOOKUP(F80,Table3[[#All],[Type]],1,FALSE))=FALSE(),"",IF(F80="","",TræningsHastighed)))</f>
        <v>5:56</v>
      </c>
      <c r="J80" s="50">
        <f ca="1">IF(ISERROR(VLOOKUP(F80,Table3[[#All],[Type]],1,FALSE))=FALSE(),SUMIF(OFFSET(B80,1,0,50),B80,OFFSET(J80,1,0,50)),IF(F80="","",IF(ISERROR(VLOOKUP(F80,TræningsZoner!B:B,1,FALSE))=FALSE(),NormalTid,IF(F80="Stigningsløb",StigningsløbTid,IF(F80="Intervalløb",IntervalTid,IF(F80="Temposkift",TemposkiftTid,IF(F80="Konkurrenceløb",KonkurrenceløbTid,IF(F80="Distanceløb",DistanceløbTid,"Ukendt træningstype"))))))))</f>
        <v>1.78</v>
      </c>
      <c r="K80" s="51">
        <f ca="1">IF(ISERROR(VLOOKUP(F80,Table3[[#All],[Type]],1,FALSE))=FALSE(),SUMIF(OFFSET(B80,1,0,50),B80,OFFSET(K80,1,0,50)),IF(F80="","",IF(ISERROR(VLOOKUP(F80,TræningsZoner!B:B,1,FALSE))=FALSE(),NormalDistance,IF(F80="Stigningsløb",StigningsløbDistance,IF(F80="Intervalløb",IntervalDistance,IF(F80="Temposkift",TemposkiftDistance,IF(F80="konkurrenceløb",KonkurrenceløbDistance,IF(F80="Distanceløb",DistanceløbDistance,"Ukendt træningstype"))))))))</f>
        <v>0.3</v>
      </c>
      <c r="L80" s="44"/>
      <c r="M80" s="45"/>
      <c r="N80" s="70"/>
    </row>
    <row r="81" spans="1:14" s="26" customFormat="1" hidden="1" outlineLevel="1" x14ac:dyDescent="0.25">
      <c r="A81" s="47"/>
      <c r="B81" s="48">
        <v>42825</v>
      </c>
      <c r="C81" s="44" t="str">
        <f t="shared" si="4"/>
        <v/>
      </c>
      <c r="D81" s="44" t="str">
        <f t="shared" si="5"/>
        <v/>
      </c>
      <c r="E81" s="44"/>
      <c r="F81" s="49" t="s">
        <v>36</v>
      </c>
      <c r="G81" s="49" t="s">
        <v>37</v>
      </c>
      <c r="H81" s="49" t="str">
        <f>IF(ISERROR(VLOOKUP(F81,Table3[[#All],[Type]],1,FALSE))=FALSE(),"",IF(F81="","",IFERROR(IFERROR(TræningsZone,StigningsløbZone),IF(F81="Intervalløb",IntervalZone,IF(F81="Temposkift",TemposkiftZone,IF(F81="Konkurrenceløb","N/A",IF(F81="Distanceløb",DistanceløbZone,"Ukendt træningstype")))))))</f>
        <v>Ae2</v>
      </c>
      <c r="I81" s="49" t="str">
        <f>IF(F81="Konkurrenceløb",KonkurrenceløbHastighed,IF(ISERROR(VLOOKUP(F81,Table3[[#All],[Type]],1,FALSE))=FALSE(),"",IF(F81="","",TræningsHastighed)))</f>
        <v>6:28</v>
      </c>
      <c r="J81" s="50">
        <f ca="1">IF(ISERROR(VLOOKUP(F81,Table3[[#All],[Type]],1,FALSE))=FALSE(),SUMIF(OFFSET(B81,1,0,50),B81,OFFSET(J81,1,0,50)),IF(F81="","",IF(ISERROR(VLOOKUP(F81,TræningsZoner!B:B,1,FALSE))=FALSE(),NormalTid,IF(F81="Stigningsløb",StigningsløbTid,IF(F81="Intervalløb",IntervalTid,IF(F81="Temposkift",TemposkiftTid,IF(F81="Konkurrenceløb",KonkurrenceløbTid,IF(F81="Distanceløb",DistanceløbTid,"Ukendt træningstype"))))))))</f>
        <v>3.2333333333333334</v>
      </c>
      <c r="K81" s="51">
        <f ca="1">IF(ISERROR(VLOOKUP(F81,Table3[[#All],[Type]],1,FALSE))=FALSE(),SUMIF(OFFSET(B81,1,0,50),B81,OFFSET(K81,1,0,50)),IF(F81="","",IF(ISERROR(VLOOKUP(F81,TræningsZoner!B:B,1,FALSE))=FALSE(),NormalDistance,IF(F81="Stigningsløb",StigningsløbDistance,IF(F81="Intervalløb",IntervalDistance,IF(F81="Temposkift",TemposkiftDistance,IF(F81="konkurrenceløb",KonkurrenceløbDistance,IF(F81="Distanceløb",DistanceløbDistance,"Ukendt træningstype"))))))))</f>
        <v>0.5</v>
      </c>
      <c r="L81" s="44"/>
      <c r="M81" s="45"/>
      <c r="N81" s="70"/>
    </row>
    <row r="82" spans="1:14" s="26" customFormat="1" hidden="1" outlineLevel="1" x14ac:dyDescent="0.25">
      <c r="A82" s="47"/>
      <c r="B82" s="48">
        <v>42825</v>
      </c>
      <c r="C82" s="44" t="str">
        <f t="shared" si="4"/>
        <v/>
      </c>
      <c r="D82" s="44" t="str">
        <f t="shared" si="5"/>
        <v/>
      </c>
      <c r="E82" s="44"/>
      <c r="F82" s="49" t="s">
        <v>36</v>
      </c>
      <c r="G82" s="49" t="s">
        <v>38</v>
      </c>
      <c r="H82" s="49" t="str">
        <f>IF(ISERROR(VLOOKUP(F82,Table3[[#All],[Type]],1,FALSE))=FALSE(),"",IF(F82="","",IFERROR(IFERROR(TræningsZone,StigningsløbZone),IF(F82="Intervalløb",IntervalZone,IF(F82="Temposkift",TemposkiftZone,IF(F82="Konkurrenceløb","N/A",IF(F82="Distanceløb",DistanceløbZone,"Ukendt træningstype")))))))</f>
        <v>An1</v>
      </c>
      <c r="I82" s="49" t="str">
        <f>IF(F82="Konkurrenceløb",KonkurrenceløbHastighed,IF(ISERROR(VLOOKUP(F82,Table3[[#All],[Type]],1,FALSE))=FALSE(),"",IF(F82="","",TræningsHastighed)))</f>
        <v>5:42,5</v>
      </c>
      <c r="J82" s="50">
        <f ca="1">IF(ISERROR(VLOOKUP(F82,Table3[[#All],[Type]],1,FALSE))=FALSE(),SUMIF(OFFSET(B82,1,0,50),B82,OFFSET(J82,1,0,50)),IF(F82="","",IF(ISERROR(VLOOKUP(F82,TræningsZoner!B:B,1,FALSE))=FALSE(),NormalTid,IF(F82="Stigningsløb",StigningsløbTid,IF(F82="Intervalløb",IntervalTid,IF(F82="Temposkift",TemposkiftTid,IF(F82="Konkurrenceløb",KonkurrenceløbTid,IF(F82="Distanceløb",DistanceløbTid,"Ukendt træningstype"))))))))</f>
        <v>2.8541666666666665</v>
      </c>
      <c r="K82" s="51">
        <f ca="1">IF(ISERROR(VLOOKUP(F82,Table3[[#All],[Type]],1,FALSE))=FALSE(),SUMIF(OFFSET(B82,1,0,50),B82,OFFSET(K82,1,0,50)),IF(F82="","",IF(ISERROR(VLOOKUP(F82,TræningsZoner!B:B,1,FALSE))=FALSE(),NormalDistance,IF(F82="Stigningsløb",StigningsløbDistance,IF(F82="Intervalløb",IntervalDistance,IF(F82="Temposkift",TemposkiftDistance,IF(F82="konkurrenceløb",KonkurrenceløbDistance,IF(F82="Distanceløb",DistanceløbDistance,"Ukendt træningstype"))))))))</f>
        <v>0.5</v>
      </c>
      <c r="L82" s="44"/>
      <c r="M82" s="45"/>
      <c r="N82" s="70"/>
    </row>
    <row r="83" spans="1:14" s="26" customFormat="1" hidden="1" outlineLevel="1" x14ac:dyDescent="0.25">
      <c r="A83" s="47"/>
      <c r="B83" s="48">
        <v>42825</v>
      </c>
      <c r="C83" s="44" t="str">
        <f t="shared" si="4"/>
        <v/>
      </c>
      <c r="D83" s="44" t="str">
        <f t="shared" si="5"/>
        <v/>
      </c>
      <c r="E83" s="44"/>
      <c r="F83" s="49" t="s">
        <v>36</v>
      </c>
      <c r="G83" s="49" t="s">
        <v>37</v>
      </c>
      <c r="H83" s="49" t="str">
        <f>IF(ISERROR(VLOOKUP(F83,Table3[[#All],[Type]],1,FALSE))=FALSE(),"",IF(F83="","",IFERROR(IFERROR(TræningsZone,StigningsløbZone),IF(F83="Intervalløb",IntervalZone,IF(F83="Temposkift",TemposkiftZone,IF(F83="Konkurrenceløb","N/A",IF(F83="Distanceløb",DistanceløbZone,"Ukendt træningstype")))))))</f>
        <v>Ae2</v>
      </c>
      <c r="I83" s="49" t="str">
        <f>IF(F83="Konkurrenceløb",KonkurrenceløbHastighed,IF(ISERROR(VLOOKUP(F83,Table3[[#All],[Type]],1,FALSE))=FALSE(),"",IF(F83="","",TræningsHastighed)))</f>
        <v>6:28</v>
      </c>
      <c r="J83" s="50">
        <f ca="1">IF(ISERROR(VLOOKUP(F83,Table3[[#All],[Type]],1,FALSE))=FALSE(),SUMIF(OFFSET(B83,1,0,50),B83,OFFSET(J83,1,0,50)),IF(F83="","",IF(ISERROR(VLOOKUP(F83,TræningsZoner!B:B,1,FALSE))=FALSE(),NormalTid,IF(F83="Stigningsløb",StigningsløbTid,IF(F83="Intervalløb",IntervalTid,IF(F83="Temposkift",TemposkiftTid,IF(F83="Konkurrenceløb",KonkurrenceløbTid,IF(F83="Distanceløb",DistanceløbTid,"Ukendt træningstype"))))))))</f>
        <v>3.2333333333333334</v>
      </c>
      <c r="K83" s="51">
        <f ca="1">IF(ISERROR(VLOOKUP(F83,Table3[[#All],[Type]],1,FALSE))=FALSE(),SUMIF(OFFSET(B83,1,0,50),B83,OFFSET(K83,1,0,50)),IF(F83="","",IF(ISERROR(VLOOKUP(F83,TræningsZoner!B:B,1,FALSE))=FALSE(),NormalDistance,IF(F83="Stigningsløb",StigningsløbDistance,IF(F83="Intervalløb",IntervalDistance,IF(F83="Temposkift",TemposkiftDistance,IF(F83="konkurrenceløb",KonkurrenceløbDistance,IF(F83="Distanceløb",DistanceløbDistance,"Ukendt træningstype"))))))))</f>
        <v>0.5</v>
      </c>
      <c r="L83" s="44"/>
      <c r="M83" s="45"/>
      <c r="N83" s="70"/>
    </row>
    <row r="84" spans="1:14" s="26" customFormat="1" hidden="1" outlineLevel="1" x14ac:dyDescent="0.25">
      <c r="A84" s="47"/>
      <c r="B84" s="48">
        <v>42825</v>
      </c>
      <c r="C84" s="44" t="str">
        <f t="shared" si="4"/>
        <v/>
      </c>
      <c r="D84" s="44" t="str">
        <f t="shared" si="5"/>
        <v/>
      </c>
      <c r="E84" s="44"/>
      <c r="F84" s="49" t="s">
        <v>36</v>
      </c>
      <c r="G84" s="49" t="s">
        <v>38</v>
      </c>
      <c r="H84" s="49" t="str">
        <f>IF(ISERROR(VLOOKUP(F84,Table3[[#All],[Type]],1,FALSE))=FALSE(),"",IF(F84="","",IFERROR(IFERROR(TræningsZone,StigningsløbZone),IF(F84="Intervalløb",IntervalZone,IF(F84="Temposkift",TemposkiftZone,IF(F84="Konkurrenceløb","N/A",IF(F84="Distanceløb",DistanceløbZone,"Ukendt træningstype")))))))</f>
        <v>An1</v>
      </c>
      <c r="I84" s="49" t="str">
        <f>IF(F84="Konkurrenceløb",KonkurrenceløbHastighed,IF(ISERROR(VLOOKUP(F84,Table3[[#All],[Type]],1,FALSE))=FALSE(),"",IF(F84="","",TræningsHastighed)))</f>
        <v>5:42,5</v>
      </c>
      <c r="J84" s="50">
        <f ca="1">IF(ISERROR(VLOOKUP(F84,Table3[[#All],[Type]],1,FALSE))=FALSE(),SUMIF(OFFSET(B84,1,0,50),B84,OFFSET(J84,1,0,50)),IF(F84="","",IF(ISERROR(VLOOKUP(F84,TræningsZoner!B:B,1,FALSE))=FALSE(),NormalTid,IF(F84="Stigningsløb",StigningsløbTid,IF(F84="Intervalløb",IntervalTid,IF(F84="Temposkift",TemposkiftTid,IF(F84="Konkurrenceløb",KonkurrenceløbTid,IF(F84="Distanceløb",DistanceløbTid,"Ukendt træningstype"))))))))</f>
        <v>2.8541666666666665</v>
      </c>
      <c r="K84" s="51">
        <f ca="1">IF(ISERROR(VLOOKUP(F84,Table3[[#All],[Type]],1,FALSE))=FALSE(),SUMIF(OFFSET(B84,1,0,50),B84,OFFSET(K84,1,0,50)),IF(F84="","",IF(ISERROR(VLOOKUP(F84,TræningsZoner!B:B,1,FALSE))=FALSE(),NormalDistance,IF(F84="Stigningsløb",StigningsløbDistance,IF(F84="Intervalløb",IntervalDistance,IF(F84="Temposkift",TemposkiftDistance,IF(F84="konkurrenceløb",KonkurrenceløbDistance,IF(F84="Distanceløb",DistanceløbDistance,"Ukendt træningstype"))))))))</f>
        <v>0.5</v>
      </c>
      <c r="L84" s="44"/>
      <c r="M84" s="45"/>
      <c r="N84" s="70"/>
    </row>
    <row r="85" spans="1:14" s="26" customFormat="1" hidden="1" outlineLevel="1" x14ac:dyDescent="0.25">
      <c r="A85" s="47"/>
      <c r="B85" s="48">
        <v>42825</v>
      </c>
      <c r="C85" s="44" t="str">
        <f t="shared" si="4"/>
        <v/>
      </c>
      <c r="D85" s="44" t="str">
        <f t="shared" si="5"/>
        <v/>
      </c>
      <c r="E85" s="44"/>
      <c r="F85" s="49" t="s">
        <v>41</v>
      </c>
      <c r="G85" s="49" t="s">
        <v>43</v>
      </c>
      <c r="H85" s="49" t="str">
        <f>IF(ISERROR(VLOOKUP(F85,Table3[[#All],[Type]],1,FALSE))=FALSE(),"",IF(F85="","",IFERROR(IFERROR(TræningsZone,StigningsløbZone),IF(F85="Intervalløb",IntervalZone,IF(F85="Temposkift",TemposkiftZone,IF(F85="Konkurrenceløb","N/A",IF(F85="Distanceløb",DistanceløbZone,"Ukendt træningstype")))))))</f>
        <v>Rest</v>
      </c>
      <c r="I85" s="49" t="str">
        <f>IF(F85="Konkurrenceløb",KonkurrenceløbHastighed,IF(ISERROR(VLOOKUP(F85,Table3[[#All],[Type]],1,FALSE))=FALSE(),"",IF(F85="","",TræningsHastighed)))</f>
        <v>9:59,5</v>
      </c>
      <c r="J85" s="50">
        <f ca="1">IF(ISERROR(VLOOKUP(F85,Table3[[#All],[Type]],1,FALSE))=FALSE(),SUMIF(OFFSET(B85,1,0,50),B85,OFFSET(J85,1,0,50)),IF(F85="","",IF(ISERROR(VLOOKUP(F85,TræningsZoner!B:B,1,FALSE))=FALSE(),NormalTid,IF(F85="Stigningsløb",StigningsløbTid,IF(F85="Intervalløb",IntervalTid,IF(F85="Temposkift",TemposkiftTid,IF(F85="Konkurrenceløb",KonkurrenceløbTid,IF(F85="Distanceløb",DistanceløbTid,"Ukendt træningstype"))))))))</f>
        <v>5</v>
      </c>
      <c r="K85" s="51">
        <f ca="1">IF(ISERROR(VLOOKUP(F85,Table3[[#All],[Type]],1,FALSE))=FALSE(),SUMIF(OFFSET(B85,1,0,50),B85,OFFSET(K85,1,0,50)),IF(F85="","",IF(ISERROR(VLOOKUP(F85,TræningsZoner!B:B,1,FALSE))=FALSE(),NormalDistance,IF(F85="Stigningsløb",StigningsløbDistance,IF(F85="Intervalløb",IntervalDistance,IF(F85="Temposkift",TemposkiftDistance,IF(F85="konkurrenceløb",KonkurrenceløbDistance,IF(F85="Distanceløb",DistanceløbDistance,"Ukendt træningstype"))))))))</f>
        <v>0.50041701417848206</v>
      </c>
      <c r="L85" s="44"/>
      <c r="M85" s="45"/>
      <c r="N85" s="70"/>
    </row>
    <row r="86" spans="1:14" s="26" customFormat="1" hidden="1" outlineLevel="1" x14ac:dyDescent="0.25">
      <c r="A86" s="47"/>
      <c r="B86" s="48">
        <v>42825</v>
      </c>
      <c r="C86" s="44" t="str">
        <f t="shared" si="4"/>
        <v/>
      </c>
      <c r="D86" s="44" t="str">
        <f t="shared" si="5"/>
        <v/>
      </c>
      <c r="E86" s="44"/>
      <c r="F86" s="49" t="s">
        <v>36</v>
      </c>
      <c r="G86" s="49" t="s">
        <v>37</v>
      </c>
      <c r="H86" s="49" t="str">
        <f>IF(ISERROR(VLOOKUP(F86,Table3[[#All],[Type]],1,FALSE))=FALSE(),"",IF(F86="","",IFERROR(IFERROR(TræningsZone,StigningsløbZone),IF(F86="Intervalløb",IntervalZone,IF(F86="Temposkift",TemposkiftZone,IF(F86="Konkurrenceløb","N/A",IF(F86="Distanceløb",DistanceløbZone,"Ukendt træningstype")))))))</f>
        <v>Ae2</v>
      </c>
      <c r="I86" s="49" t="str">
        <f>IF(F86="Konkurrenceløb",KonkurrenceløbHastighed,IF(ISERROR(VLOOKUP(F86,Table3[[#All],[Type]],1,FALSE))=FALSE(),"",IF(F86="","",TræningsHastighed)))</f>
        <v>6:28</v>
      </c>
      <c r="J86" s="50">
        <f ca="1">IF(ISERROR(VLOOKUP(F86,Table3[[#All],[Type]],1,FALSE))=FALSE(),SUMIF(OFFSET(B86,1,0,50),B86,OFFSET(J86,1,0,50)),IF(F86="","",IF(ISERROR(VLOOKUP(F86,TræningsZoner!B:B,1,FALSE))=FALSE(),NormalTid,IF(F86="Stigningsløb",StigningsløbTid,IF(F86="Intervalløb",IntervalTid,IF(F86="Temposkift",TemposkiftTid,IF(F86="Konkurrenceløb",KonkurrenceløbTid,IF(F86="Distanceløb",DistanceløbTid,"Ukendt træningstype"))))))))</f>
        <v>3.2333333333333334</v>
      </c>
      <c r="K86" s="51">
        <f ca="1">IF(ISERROR(VLOOKUP(F86,Table3[[#All],[Type]],1,FALSE))=FALSE(),SUMIF(OFFSET(B86,1,0,50),B86,OFFSET(K86,1,0,50)),IF(F86="","",IF(ISERROR(VLOOKUP(F86,TræningsZoner!B:B,1,FALSE))=FALSE(),NormalDistance,IF(F86="Stigningsløb",StigningsløbDistance,IF(F86="Intervalløb",IntervalDistance,IF(F86="Temposkift",TemposkiftDistance,IF(F86="konkurrenceløb",KonkurrenceløbDistance,IF(F86="Distanceløb",DistanceløbDistance,"Ukendt træningstype"))))))))</f>
        <v>0.5</v>
      </c>
      <c r="L86" s="44"/>
      <c r="M86" s="45"/>
      <c r="N86" s="70"/>
    </row>
    <row r="87" spans="1:14" s="26" customFormat="1" hidden="1" outlineLevel="1" x14ac:dyDescent="0.25">
      <c r="A87" s="47"/>
      <c r="B87" s="48">
        <v>42825</v>
      </c>
      <c r="C87" s="44" t="str">
        <f t="shared" si="4"/>
        <v/>
      </c>
      <c r="D87" s="44" t="str">
        <f t="shared" si="5"/>
        <v/>
      </c>
      <c r="E87" s="44"/>
      <c r="F87" s="49" t="s">
        <v>36</v>
      </c>
      <c r="G87" s="49" t="s">
        <v>38</v>
      </c>
      <c r="H87" s="49" t="str">
        <f>IF(ISERROR(VLOOKUP(F87,Table3[[#All],[Type]],1,FALSE))=FALSE(),"",IF(F87="","",IFERROR(IFERROR(TræningsZone,StigningsløbZone),IF(F87="Intervalløb",IntervalZone,IF(F87="Temposkift",TemposkiftZone,IF(F87="Konkurrenceløb","N/A",IF(F87="Distanceløb",DistanceløbZone,"Ukendt træningstype")))))))</f>
        <v>An1</v>
      </c>
      <c r="I87" s="49" t="str">
        <f>IF(F87="Konkurrenceløb",KonkurrenceløbHastighed,IF(ISERROR(VLOOKUP(F87,Table3[[#All],[Type]],1,FALSE))=FALSE(),"",IF(F87="","",TræningsHastighed)))</f>
        <v>5:42,5</v>
      </c>
      <c r="J87" s="50">
        <f ca="1">IF(ISERROR(VLOOKUP(F87,Table3[[#All],[Type]],1,FALSE))=FALSE(),SUMIF(OFFSET(B87,1,0,50),B87,OFFSET(J87,1,0,50)),IF(F87="","",IF(ISERROR(VLOOKUP(F87,TræningsZoner!B:B,1,FALSE))=FALSE(),NormalTid,IF(F87="Stigningsløb",StigningsløbTid,IF(F87="Intervalløb",IntervalTid,IF(F87="Temposkift",TemposkiftTid,IF(F87="Konkurrenceløb",KonkurrenceløbTid,IF(F87="Distanceløb",DistanceløbTid,"Ukendt træningstype"))))))))</f>
        <v>2.8541666666666665</v>
      </c>
      <c r="K87" s="51">
        <f ca="1">IF(ISERROR(VLOOKUP(F87,Table3[[#All],[Type]],1,FALSE))=FALSE(),SUMIF(OFFSET(B87,1,0,50),B87,OFFSET(K87,1,0,50)),IF(F87="","",IF(ISERROR(VLOOKUP(F87,TræningsZoner!B:B,1,FALSE))=FALSE(),NormalDistance,IF(F87="Stigningsløb",StigningsløbDistance,IF(F87="Intervalløb",IntervalDistance,IF(F87="Temposkift",TemposkiftDistance,IF(F87="konkurrenceløb",KonkurrenceløbDistance,IF(F87="Distanceløb",DistanceløbDistance,"Ukendt træningstype"))))))))</f>
        <v>0.5</v>
      </c>
      <c r="L87" s="44"/>
      <c r="M87" s="45"/>
      <c r="N87" s="70"/>
    </row>
    <row r="88" spans="1:14" s="26" customFormat="1" hidden="1" outlineLevel="1" x14ac:dyDescent="0.25">
      <c r="A88" s="47"/>
      <c r="B88" s="48">
        <v>42825</v>
      </c>
      <c r="C88" s="44" t="str">
        <f t="shared" si="4"/>
        <v/>
      </c>
      <c r="D88" s="44" t="str">
        <f t="shared" si="5"/>
        <v/>
      </c>
      <c r="E88" s="44"/>
      <c r="F88" s="49" t="s">
        <v>36</v>
      </c>
      <c r="G88" s="49" t="s">
        <v>37</v>
      </c>
      <c r="H88" s="49" t="str">
        <f>IF(ISERROR(VLOOKUP(F88,Table3[[#All],[Type]],1,FALSE))=FALSE(),"",IF(F88="","",IFERROR(IFERROR(TræningsZone,StigningsløbZone),IF(F88="Intervalløb",IntervalZone,IF(F88="Temposkift",TemposkiftZone,IF(F88="Konkurrenceløb","N/A",IF(F88="Distanceløb",DistanceløbZone,"Ukendt træningstype")))))))</f>
        <v>Ae2</v>
      </c>
      <c r="I88" s="49" t="str">
        <f>IF(F88="Konkurrenceløb",KonkurrenceløbHastighed,IF(ISERROR(VLOOKUP(F88,Table3[[#All],[Type]],1,FALSE))=FALSE(),"",IF(F88="","",TræningsHastighed)))</f>
        <v>6:28</v>
      </c>
      <c r="J88" s="50">
        <f ca="1">IF(ISERROR(VLOOKUP(F88,Table3[[#All],[Type]],1,FALSE))=FALSE(),SUMIF(OFFSET(B88,1,0,50),B88,OFFSET(J88,1,0,50)),IF(F88="","",IF(ISERROR(VLOOKUP(F88,TræningsZoner!B:B,1,FALSE))=FALSE(),NormalTid,IF(F88="Stigningsløb",StigningsløbTid,IF(F88="Intervalløb",IntervalTid,IF(F88="Temposkift",TemposkiftTid,IF(F88="Konkurrenceløb",KonkurrenceløbTid,IF(F88="Distanceløb",DistanceløbTid,"Ukendt træningstype"))))))))</f>
        <v>3.2333333333333334</v>
      </c>
      <c r="K88" s="51">
        <f ca="1">IF(ISERROR(VLOOKUP(F88,Table3[[#All],[Type]],1,FALSE))=FALSE(),SUMIF(OFFSET(B88,1,0,50),B88,OFFSET(K88,1,0,50)),IF(F88="","",IF(ISERROR(VLOOKUP(F88,TræningsZoner!B:B,1,FALSE))=FALSE(),NormalDistance,IF(F88="Stigningsløb",StigningsløbDistance,IF(F88="Intervalløb",IntervalDistance,IF(F88="Temposkift",TemposkiftDistance,IF(F88="konkurrenceløb",KonkurrenceløbDistance,IF(F88="Distanceløb",DistanceløbDistance,"Ukendt træningstype"))))))))</f>
        <v>0.5</v>
      </c>
      <c r="L88" s="44"/>
      <c r="M88" s="45"/>
      <c r="N88" s="70"/>
    </row>
    <row r="89" spans="1:14" s="26" customFormat="1" hidden="1" outlineLevel="1" x14ac:dyDescent="0.25">
      <c r="A89" s="47"/>
      <c r="B89" s="48">
        <v>42825</v>
      </c>
      <c r="C89" s="44" t="str">
        <f t="shared" si="4"/>
        <v/>
      </c>
      <c r="D89" s="44" t="str">
        <f t="shared" si="5"/>
        <v/>
      </c>
      <c r="E89" s="44"/>
      <c r="F89" s="49" t="s">
        <v>36</v>
      </c>
      <c r="G89" s="49" t="s">
        <v>38</v>
      </c>
      <c r="H89" s="49" t="str">
        <f>IF(ISERROR(VLOOKUP(F89,Table3[[#All],[Type]],1,FALSE))=FALSE(),"",IF(F89="","",IFERROR(IFERROR(TræningsZone,StigningsløbZone),IF(F89="Intervalløb",IntervalZone,IF(F89="Temposkift",TemposkiftZone,IF(F89="Konkurrenceløb","N/A",IF(F89="Distanceløb",DistanceløbZone,"Ukendt træningstype")))))))</f>
        <v>An1</v>
      </c>
      <c r="I89" s="49" t="str">
        <f>IF(F89="Konkurrenceløb",KonkurrenceløbHastighed,IF(ISERROR(VLOOKUP(F89,Table3[[#All],[Type]],1,FALSE))=FALSE(),"",IF(F89="","",TræningsHastighed)))</f>
        <v>5:42,5</v>
      </c>
      <c r="J89" s="50">
        <f ca="1">IF(ISERROR(VLOOKUP(F89,Table3[[#All],[Type]],1,FALSE))=FALSE(),SUMIF(OFFSET(B89,1,0,50),B89,OFFSET(J89,1,0,50)),IF(F89="","",IF(ISERROR(VLOOKUP(F89,TræningsZoner!B:B,1,FALSE))=FALSE(),NormalTid,IF(F89="Stigningsløb",StigningsløbTid,IF(F89="Intervalløb",IntervalTid,IF(F89="Temposkift",TemposkiftTid,IF(F89="Konkurrenceløb",KonkurrenceløbTid,IF(F89="Distanceløb",DistanceløbTid,"Ukendt træningstype"))))))))</f>
        <v>2.8541666666666665</v>
      </c>
      <c r="K89" s="51">
        <f ca="1">IF(ISERROR(VLOOKUP(F89,Table3[[#All],[Type]],1,FALSE))=FALSE(),SUMIF(OFFSET(B89,1,0,50),B89,OFFSET(K89,1,0,50)),IF(F89="","",IF(ISERROR(VLOOKUP(F89,TræningsZoner!B:B,1,FALSE))=FALSE(),NormalDistance,IF(F89="Stigningsløb",StigningsløbDistance,IF(F89="Intervalløb",IntervalDistance,IF(F89="Temposkift",TemposkiftDistance,IF(F89="konkurrenceløb",KonkurrenceløbDistance,IF(F89="Distanceløb",DistanceløbDistance,"Ukendt træningstype"))))))))</f>
        <v>0.5</v>
      </c>
      <c r="L89" s="44"/>
      <c r="M89" s="45"/>
      <c r="N89" s="70"/>
    </row>
    <row r="90" spans="1:14" s="26" customFormat="1" hidden="1" outlineLevel="1" x14ac:dyDescent="0.25">
      <c r="A90" s="47"/>
      <c r="B90" s="48">
        <v>42825</v>
      </c>
      <c r="C90" s="44" t="str">
        <f t="shared" si="4"/>
        <v/>
      </c>
      <c r="D90" s="44" t="str">
        <f t="shared" si="5"/>
        <v/>
      </c>
      <c r="E90" s="44"/>
      <c r="F90" s="49" t="s">
        <v>23</v>
      </c>
      <c r="G90" s="49" t="s">
        <v>26</v>
      </c>
      <c r="H90" s="49" t="str">
        <f>IF(ISERROR(VLOOKUP(F90,Table3[[#All],[Type]],1,FALSE))=FALSE(),"",IF(F90="","",IFERROR(IFERROR(TræningsZone,StigningsløbZone),IF(F90="Intervalløb",IntervalZone,IF(F90="Temposkift",TemposkiftZone,IF(F90="Konkurrenceløb","N/A",IF(F90="Distanceløb",DistanceløbZone,"Ukendt træningstype")))))))</f>
        <v>Ae1</v>
      </c>
      <c r="I90" s="49" t="str">
        <f>IF(F90="Konkurrenceløb",KonkurrenceløbHastighed,IF(ISERROR(VLOOKUP(F90,Table3[[#All],[Type]],1,FALSE))=FALSE(),"",IF(F90="","",TræningsHastighed)))</f>
        <v>7:07,5</v>
      </c>
      <c r="J90" s="50">
        <f ca="1">IF(ISERROR(VLOOKUP(F90,Table3[[#All],[Type]],1,FALSE))=FALSE(),SUMIF(OFFSET(B90,1,0,50),B90,OFFSET(J90,1,0,50)),IF(F90="","",IF(ISERROR(VLOOKUP(F90,TræningsZoner!B:B,1,FALSE))=FALSE(),NormalTid,IF(F90="Stigningsløb",StigningsløbTid,IF(F90="Intervalløb",IntervalTid,IF(F90="Temposkift",TemposkiftTid,IF(F90="Konkurrenceløb",KonkurrenceløbTid,IF(F90="Distanceløb",DistanceløbTid,"Ukendt træningstype"))))))))</f>
        <v>15</v>
      </c>
      <c r="K90" s="51">
        <f ca="1">IF(ISERROR(VLOOKUP(F90,Table3[[#All],[Type]],1,FALSE))=FALSE(),SUMIF(OFFSET(B90,1,0,50),B90,OFFSET(K90,1,0,50)),IF(F90="","",IF(ISERROR(VLOOKUP(F90,TræningsZoner!B:B,1,FALSE))=FALSE(),NormalDistance,IF(F90="Stigningsløb",StigningsløbDistance,IF(F90="Intervalløb",IntervalDistance,IF(F90="Temposkift",TemposkiftDistance,IF(F90="konkurrenceløb",KonkurrenceløbDistance,IF(F90="Distanceløb",DistanceløbDistance,"Ukendt træningstype"))))))))</f>
        <v>2.1052631578947367</v>
      </c>
      <c r="L90" s="44"/>
      <c r="M90" s="45"/>
      <c r="N90" s="70"/>
    </row>
    <row r="91" spans="1:14" collapsed="1" x14ac:dyDescent="0.25">
      <c r="A91" s="42">
        <f t="shared" si="3"/>
        <v>42823</v>
      </c>
      <c r="B91" s="43">
        <v>42823</v>
      </c>
      <c r="C91" s="44">
        <f t="shared" si="4"/>
        <v>14</v>
      </c>
      <c r="D91" s="44">
        <f t="shared" si="5"/>
        <v>2017</v>
      </c>
      <c r="E91" s="44" t="s">
        <v>18</v>
      </c>
      <c r="F91" s="45" t="s">
        <v>22</v>
      </c>
      <c r="G91" s="45"/>
      <c r="H91" s="45" t="str">
        <f>IF(ISERROR(VLOOKUP(F91,Table3[[#All],[Type]],1,FALSE))=FALSE(),"",IF(F91="","",IFERROR(IFERROR(TræningsZone,StigningsløbZone),IF(F91="Intervalløb",IntervalZone,IF(F91="Temposkift",TemposkiftZone,IF(F91="Konkurrenceløb","N/A",IF(F91="Distanceløb",DistanceløbZone,"Ukendt træningstype")))))))</f>
        <v/>
      </c>
      <c r="I91" s="45" t="str">
        <f>IF(F91="Konkurrenceløb",KonkurrenceløbHastighed,IF(ISERROR(VLOOKUP(F91,Table3[[#All],[Type]],1,FALSE))=FALSE(),"",IF(F91="","",TræningsHastighed)))</f>
        <v/>
      </c>
      <c r="J91" s="44">
        <f ca="1">IF(ISERROR(VLOOKUP(F91,Table3[[#All],[Type]],1,FALSE))=FALSE(),SUMIF(OFFSET(B91,1,0,50),B91,OFFSET(J91,1,0,50)),IF(F91="","",IF(ISERROR(VLOOKUP(F91,TræningsZoner!B:B,1,FALSE))=FALSE(),NormalTid,IF(F91="Stigningsløb",StigningsløbTid,IF(F91="Intervalløb",IntervalTid,IF(F91="Temposkift",TemposkiftTid,IF(F91="Konkurrenceløb",KonkurrenceløbTid,IF(F91="Distanceløb",DistanceløbTid,"Ukendt træningstype"))))))))</f>
        <v>75</v>
      </c>
      <c r="K91" s="46">
        <f ca="1">IF(ISERROR(VLOOKUP(F91,Table3[[#All],[Type]],1,FALSE))=FALSE(),SUMIF(OFFSET(B91,1,0,50),B91,OFFSET(K91,1,0,50)),IF(F91="","",IF(ISERROR(VLOOKUP(F91,TræningsZoner!B:B,1,FALSE))=FALSE(),NormalDistance,IF(F91="Stigningsløb",StigningsløbDistance,IF(F91="Intervalløb",IntervalDistance,IF(F91="Temposkift",TemposkiftDistance,IF(F91="konkurrenceløb",KonkurrenceløbDistance,IF(F91="Distanceløb",DistanceløbDistance,"Ukendt træningstype"))))))))</f>
        <v>10.801952101897779</v>
      </c>
      <c r="L91" s="44"/>
      <c r="M91" s="45"/>
      <c r="N91" s="70"/>
    </row>
    <row r="92" spans="1:14" hidden="1" outlineLevel="1" x14ac:dyDescent="0.25">
      <c r="A92" s="42"/>
      <c r="B92" s="48">
        <v>42823</v>
      </c>
      <c r="C92" s="44" t="str">
        <f t="shared" si="4"/>
        <v/>
      </c>
      <c r="D92" s="44" t="str">
        <f t="shared" si="5"/>
        <v/>
      </c>
      <c r="E92" s="44"/>
      <c r="F92" s="49" t="s">
        <v>23</v>
      </c>
      <c r="G92" s="49" t="s">
        <v>33</v>
      </c>
      <c r="H92" s="49" t="str">
        <f>IF(ISERROR(VLOOKUP(F92,Table3[[#All],[Type]],1,FALSE))=FALSE(),"",IF(F92="","",IFERROR(IFERROR(TræningsZone,StigningsløbZone),IF(F92="Intervalløb",IntervalZone,IF(F92="Temposkift",TemposkiftZone,IF(F92="Konkurrenceløb","N/A",IF(F92="Distanceløb",DistanceløbZone,"Ukendt træningstype")))))))</f>
        <v>Ae1</v>
      </c>
      <c r="I92" s="49" t="str">
        <f>IF(F92="Konkurrenceløb",KonkurrenceløbHastighed,IF(ISERROR(VLOOKUP(F92,Table3[[#All],[Type]],1,FALSE))=FALSE(),"",IF(F92="","",TræningsHastighed)))</f>
        <v>7:07,5</v>
      </c>
      <c r="J92" s="50">
        <f ca="1">IF(ISERROR(VLOOKUP(F92,Table3[[#All],[Type]],1,FALSE))=FALSE(),SUMIF(OFFSET(B92,1,0,50),B92,OFFSET(J92,1,0,50)),IF(F92="","",IF(ISERROR(VLOOKUP(F92,TræningsZoner!B:B,1,FALSE))=FALSE(),NormalTid,IF(F92="Stigningsløb",StigningsløbTid,IF(F92="Intervalløb",IntervalTid,IF(F92="Temposkift",TemposkiftTid,IF(F92="Konkurrenceløb",KonkurrenceløbTid,IF(F92="Distanceløb",DistanceløbTid,"Ukendt træningstype"))))))))</f>
        <v>20</v>
      </c>
      <c r="K92" s="51">
        <f ca="1">IF(ISERROR(VLOOKUP(F92,Table3[[#All],[Type]],1,FALSE))=FALSE(),SUMIF(OFFSET(B92,1,0,50),B92,OFFSET(K92,1,0,50)),IF(F92="","",IF(ISERROR(VLOOKUP(F92,TræningsZoner!B:B,1,FALSE))=FALSE(),NormalDistance,IF(F92="Stigningsløb",StigningsløbDistance,IF(F92="Intervalløb",IntervalDistance,IF(F92="Temposkift",TemposkiftDistance,IF(F92="konkurrenceløb",KonkurrenceløbDistance,IF(F92="Distanceløb",DistanceløbDistance,"Ukendt træningstype"))))))))</f>
        <v>2.807017543859649</v>
      </c>
      <c r="L92" s="44"/>
      <c r="M92" s="45"/>
      <c r="N92" s="70"/>
    </row>
    <row r="93" spans="1:14" hidden="1" outlineLevel="1" x14ac:dyDescent="0.25">
      <c r="A93" s="42"/>
      <c r="B93" s="48">
        <v>42823</v>
      </c>
      <c r="C93" s="44" t="str">
        <f t="shared" si="4"/>
        <v/>
      </c>
      <c r="D93" s="44" t="str">
        <f t="shared" si="5"/>
        <v/>
      </c>
      <c r="E93" s="44"/>
      <c r="F93" s="49" t="s">
        <v>39</v>
      </c>
      <c r="G93" s="49" t="s">
        <v>26</v>
      </c>
      <c r="H93" s="49" t="str">
        <f>IF(ISERROR(VLOOKUP(F93,Table3[[#All],[Type]],1,FALSE))=FALSE(),"",IF(F93="","",IFERROR(IFERROR(TræningsZone,StigningsløbZone),IF(F93="Intervalløb",IntervalZone,IF(F93="Temposkift",TemposkiftZone,IF(F93="Konkurrenceløb","N/A",IF(F93="Distanceløb",DistanceløbZone,"Ukendt træningstype")))))))</f>
        <v>MT</v>
      </c>
      <c r="I93" s="49" t="str">
        <f>IF(F93="Konkurrenceløb",KonkurrenceløbHastighed,IF(ISERROR(VLOOKUP(F93,Table3[[#All],[Type]],1,FALSE))=FALSE(),"",IF(F93="","",TræningsHastighed)))</f>
        <v>6:24</v>
      </c>
      <c r="J93" s="50">
        <f ca="1">IF(ISERROR(VLOOKUP(F93,Table3[[#All],[Type]],1,FALSE))=FALSE(),SUMIF(OFFSET(B93,1,0,50),B93,OFFSET(J93,1,0,50)),IF(F93="","",IF(ISERROR(VLOOKUP(F93,TræningsZoner!B:B,1,FALSE))=FALSE(),NormalTid,IF(F93="Stigningsløb",StigningsløbTid,IF(F93="Intervalløb",IntervalTid,IF(F93="Temposkift",TemposkiftTid,IF(F93="Konkurrenceløb",KonkurrenceløbTid,IF(F93="Distanceløb",DistanceløbTid,"Ukendt træningstype"))))))))</f>
        <v>15</v>
      </c>
      <c r="K93" s="51">
        <f ca="1">IF(ISERROR(VLOOKUP(F93,Table3[[#All],[Type]],1,FALSE))=FALSE(),SUMIF(OFFSET(B93,1,0,50),B93,OFFSET(K93,1,0,50)),IF(F93="","",IF(ISERROR(VLOOKUP(F93,TræningsZoner!B:B,1,FALSE))=FALSE(),NormalDistance,IF(F93="Stigningsløb",StigningsløbDistance,IF(F93="Intervalløb",IntervalDistance,IF(F93="Temposkift",TemposkiftDistance,IF(F93="konkurrenceløb",KonkurrenceløbDistance,IF(F93="Distanceløb",DistanceløbDistance,"Ukendt træningstype"))))))))</f>
        <v>2.34375</v>
      </c>
      <c r="L93" s="44"/>
      <c r="M93" s="45"/>
      <c r="N93" s="70"/>
    </row>
    <row r="94" spans="1:14" hidden="1" outlineLevel="1" x14ac:dyDescent="0.25">
      <c r="A94" s="42"/>
      <c r="B94" s="48">
        <v>42823</v>
      </c>
      <c r="C94" s="44" t="str">
        <f t="shared" si="4"/>
        <v/>
      </c>
      <c r="D94" s="44" t="str">
        <f t="shared" si="5"/>
        <v/>
      </c>
      <c r="E94" s="44"/>
      <c r="F94" s="49" t="s">
        <v>41</v>
      </c>
      <c r="G94" s="49" t="s">
        <v>43</v>
      </c>
      <c r="H94" s="49" t="str">
        <f>IF(ISERROR(VLOOKUP(F94,Table3[[#All],[Type]],1,FALSE))=FALSE(),"",IF(F94="","",IFERROR(IFERROR(TræningsZone,StigningsløbZone),IF(F94="Intervalløb",IntervalZone,IF(F94="Temposkift",TemposkiftZone,IF(F94="Konkurrenceløb","N/A",IF(F94="Distanceløb",DistanceløbZone,"Ukendt træningstype")))))))</f>
        <v>Rest</v>
      </c>
      <c r="I94" s="49" t="str">
        <f>IF(F94="Konkurrenceløb",KonkurrenceløbHastighed,IF(ISERROR(VLOOKUP(F94,Table3[[#All],[Type]],1,FALSE))=FALSE(),"",IF(F94="","",TræningsHastighed)))</f>
        <v>9:59,5</v>
      </c>
      <c r="J94" s="50">
        <f ca="1">IF(ISERROR(VLOOKUP(F94,Table3[[#All],[Type]],1,FALSE))=FALSE(),SUMIF(OFFSET(B94,1,0,50),B94,OFFSET(J94,1,0,50)),IF(F94="","",IF(ISERROR(VLOOKUP(F94,TræningsZoner!B:B,1,FALSE))=FALSE(),NormalTid,IF(F94="Stigningsløb",StigningsløbTid,IF(F94="Intervalløb",IntervalTid,IF(F94="Temposkift",TemposkiftTid,IF(F94="Konkurrenceløb",KonkurrenceløbTid,IF(F94="Distanceløb",DistanceløbTid,"Ukendt træningstype"))))))))</f>
        <v>5</v>
      </c>
      <c r="K94" s="51">
        <f ca="1">IF(ISERROR(VLOOKUP(F94,Table3[[#All],[Type]],1,FALSE))=FALSE(),SUMIF(OFFSET(B94,1,0,50),B94,OFFSET(K94,1,0,50)),IF(F94="","",IF(ISERROR(VLOOKUP(F94,TræningsZoner!B:B,1,FALSE))=FALSE(),NormalDistance,IF(F94="Stigningsløb",StigningsløbDistance,IF(F94="Intervalløb",IntervalDistance,IF(F94="Temposkift",TemposkiftDistance,IF(F94="konkurrenceløb",KonkurrenceløbDistance,IF(F94="Distanceløb",DistanceløbDistance,"Ukendt træningstype"))))))))</f>
        <v>0.50041701417848206</v>
      </c>
      <c r="L94" s="44"/>
      <c r="M94" s="45"/>
      <c r="N94" s="70"/>
    </row>
    <row r="95" spans="1:14" hidden="1" outlineLevel="1" x14ac:dyDescent="0.25">
      <c r="A95" s="42"/>
      <c r="B95" s="48">
        <v>42823</v>
      </c>
      <c r="C95" s="44" t="str">
        <f t="shared" si="4"/>
        <v/>
      </c>
      <c r="D95" s="44" t="str">
        <f t="shared" si="5"/>
        <v/>
      </c>
      <c r="E95" s="44"/>
      <c r="F95" s="49" t="s">
        <v>39</v>
      </c>
      <c r="G95" s="49" t="s">
        <v>26</v>
      </c>
      <c r="H95" s="49" t="str">
        <f>IF(ISERROR(VLOOKUP(F95,Table3[[#All],[Type]],1,FALSE))=FALSE(),"",IF(F95="","",IFERROR(IFERROR(TræningsZone,StigningsløbZone),IF(F95="Intervalløb",IntervalZone,IF(F95="Temposkift",TemposkiftZone,IF(F95="Konkurrenceløb","N/A",IF(F95="Distanceløb",DistanceløbZone,"Ukendt træningstype")))))))</f>
        <v>MT</v>
      </c>
      <c r="I95" s="49" t="str">
        <f>IF(F95="Konkurrenceløb",KonkurrenceløbHastighed,IF(ISERROR(VLOOKUP(F95,Table3[[#All],[Type]],1,FALSE))=FALSE(),"",IF(F95="","",TræningsHastighed)))</f>
        <v>6:24</v>
      </c>
      <c r="J95" s="50">
        <f ca="1">IF(ISERROR(VLOOKUP(F95,Table3[[#All],[Type]],1,FALSE))=FALSE(),SUMIF(OFFSET(B95,1,0,50),B95,OFFSET(J95,1,0,50)),IF(F95="","",IF(ISERROR(VLOOKUP(F95,TræningsZoner!B:B,1,FALSE))=FALSE(),NormalTid,IF(F95="Stigningsløb",StigningsløbTid,IF(F95="Intervalløb",IntervalTid,IF(F95="Temposkift",TemposkiftTid,IF(F95="Konkurrenceløb",KonkurrenceløbTid,IF(F95="Distanceløb",DistanceløbTid,"Ukendt træningstype"))))))))</f>
        <v>15</v>
      </c>
      <c r="K95" s="51">
        <f ca="1">IF(ISERROR(VLOOKUP(F95,Table3[[#All],[Type]],1,FALSE))=FALSE(),SUMIF(OFFSET(B95,1,0,50),B95,OFFSET(K95,1,0,50)),IF(F95="","",IF(ISERROR(VLOOKUP(F95,TræningsZoner!B:B,1,FALSE))=FALSE(),NormalDistance,IF(F95="Stigningsløb",StigningsløbDistance,IF(F95="Intervalløb",IntervalDistance,IF(F95="Temposkift",TemposkiftDistance,IF(F95="konkurrenceløb",KonkurrenceløbDistance,IF(F95="Distanceløb",DistanceløbDistance,"Ukendt træningstype"))))))))</f>
        <v>2.34375</v>
      </c>
      <c r="L95" s="44"/>
      <c r="M95" s="45"/>
      <c r="N95" s="70"/>
    </row>
    <row r="96" spans="1:14" hidden="1" outlineLevel="1" x14ac:dyDescent="0.25">
      <c r="A96" s="42"/>
      <c r="B96" s="48">
        <v>42823</v>
      </c>
      <c r="C96" s="44" t="str">
        <f t="shared" si="4"/>
        <v/>
      </c>
      <c r="D96" s="44" t="str">
        <f t="shared" si="5"/>
        <v/>
      </c>
      <c r="E96" s="44"/>
      <c r="F96" s="49" t="s">
        <v>23</v>
      </c>
      <c r="G96" s="49" t="s">
        <v>33</v>
      </c>
      <c r="H96" s="49" t="str">
        <f>IF(ISERROR(VLOOKUP(F96,Table3[[#All],[Type]],1,FALSE))=FALSE(),"",IF(F96="","",IFERROR(IFERROR(TræningsZone,StigningsløbZone),IF(F96="Intervalløb",IntervalZone,IF(F96="Temposkift",TemposkiftZone,IF(F96="Konkurrenceløb","N/A",IF(F96="Distanceløb",DistanceløbZone,"Ukendt træningstype")))))))</f>
        <v>Ae1</v>
      </c>
      <c r="I96" s="49" t="str">
        <f>IF(F96="Konkurrenceløb",KonkurrenceløbHastighed,IF(ISERROR(VLOOKUP(F96,Table3[[#All],[Type]],1,FALSE))=FALSE(),"",IF(F96="","",TræningsHastighed)))</f>
        <v>7:07,5</v>
      </c>
      <c r="J96" s="50">
        <f ca="1">IF(ISERROR(VLOOKUP(F96,Table3[[#All],[Type]],1,FALSE))=FALSE(),SUMIF(OFFSET(B96,1,0,50),B96,OFFSET(J96,1,0,50)),IF(F96="","",IF(ISERROR(VLOOKUP(F96,TræningsZoner!B:B,1,FALSE))=FALSE(),NormalTid,IF(F96="Stigningsløb",StigningsløbTid,IF(F96="Intervalløb",IntervalTid,IF(F96="Temposkift",TemposkiftTid,IF(F96="Konkurrenceløb",KonkurrenceløbTid,IF(F96="Distanceløb",DistanceløbTid,"Ukendt træningstype"))))))))</f>
        <v>20</v>
      </c>
      <c r="K96" s="51">
        <f ca="1">IF(ISERROR(VLOOKUP(F96,Table3[[#All],[Type]],1,FALSE))=FALSE(),SUMIF(OFFSET(B96,1,0,50),B96,OFFSET(K96,1,0,50)),IF(F96="","",IF(ISERROR(VLOOKUP(F96,TræningsZoner!B:B,1,FALSE))=FALSE(),NormalDistance,IF(F96="Stigningsløb",StigningsløbDistance,IF(F96="Intervalløb",IntervalDistance,IF(F96="Temposkift",TemposkiftDistance,IF(F96="konkurrenceløb",KonkurrenceløbDistance,IF(F96="Distanceløb",DistanceløbDistance,"Ukendt træningstype"))))))))</f>
        <v>2.807017543859649</v>
      </c>
      <c r="L96" s="44"/>
      <c r="M96" s="45"/>
      <c r="N96" s="70"/>
    </row>
    <row r="97" spans="1:14" collapsed="1" x14ac:dyDescent="0.25">
      <c r="A97" s="42">
        <f t="shared" si="3"/>
        <v>42821</v>
      </c>
      <c r="B97" s="43">
        <v>42821</v>
      </c>
      <c r="C97" s="44">
        <f t="shared" si="4"/>
        <v>14</v>
      </c>
      <c r="D97" s="44">
        <f t="shared" si="5"/>
        <v>2017</v>
      </c>
      <c r="E97" s="44" t="s">
        <v>18</v>
      </c>
      <c r="F97" s="45" t="s">
        <v>25</v>
      </c>
      <c r="G97" s="45"/>
      <c r="H97" s="45" t="str">
        <f>IF(ISERROR(VLOOKUP(F97,Table3[[#All],[Type]],1,FALSE))=FALSE(),"",IF(F97="","",IFERROR(IFERROR(TræningsZone,StigningsløbZone),IF(F97="Intervalløb",IntervalZone,IF(F97="Temposkift",TemposkiftZone,IF(F97="Konkurrenceløb","N/A",IF(F97="Distanceløb",DistanceløbZone,"Ukendt træningstype")))))))</f>
        <v/>
      </c>
      <c r="I97" s="45" t="str">
        <f>IF(F97="Konkurrenceløb",KonkurrenceløbHastighed,IF(ISERROR(VLOOKUP(F97,Table3[[#All],[Type]],1,FALSE))=FALSE(),"",IF(F97="","",TræningsHastighed)))</f>
        <v/>
      </c>
      <c r="J97" s="44">
        <f ca="1">IF(ISERROR(VLOOKUP(F97,Table3[[#All],[Type]],1,FALSE))=FALSE(),SUMIF(OFFSET(B97,1,0,50),B97,OFFSET(J97,1,0,50)),IF(F97="","",IF(ISERROR(VLOOKUP(F97,TræningsZoner!B:B,1,FALSE))=FALSE(),NormalTid,IF(F97="Stigningsløb",StigningsløbTid,IF(F97="Intervalløb",IntervalTid,IF(F97="Temposkift",TemposkiftTid,IF(F97="Konkurrenceløb",KonkurrenceløbTid,IF(F97="Distanceløb",DistanceløbTid,"Ukendt træningstype"))))))))</f>
        <v>97.73</v>
      </c>
      <c r="K97" s="46">
        <f ca="1">IF(ISERROR(VLOOKUP(F97,Table3[[#All],[Type]],1,FALSE))=FALSE(),SUMIF(OFFSET(B97,1,0,50),B97,OFFSET(K97,1,0,50)),IF(F97="","",IF(ISERROR(VLOOKUP(F97,TræningsZoner!B:B,1,FALSE))=FALSE(),NormalDistance,IF(F97="Stigningsløb",StigningsløbDistance,IF(F97="Intervalløb",IntervalDistance,IF(F97="Temposkift",TemposkiftDistance,IF(F97="konkurrenceløb",KonkurrenceløbDistance,IF(F97="Distanceløb",DistanceløbDistance,"Ukendt træningstype"))))))))</f>
        <v>13.710526315789473</v>
      </c>
      <c r="L97" s="44"/>
      <c r="M97" s="45"/>
      <c r="N97" s="70"/>
    </row>
    <row r="98" spans="1:14" hidden="1" outlineLevel="1" x14ac:dyDescent="0.25">
      <c r="A98" s="42"/>
      <c r="B98" s="48">
        <v>42821</v>
      </c>
      <c r="C98" s="44" t="str">
        <f t="shared" si="4"/>
        <v/>
      </c>
      <c r="D98" s="44" t="str">
        <f t="shared" si="5"/>
        <v/>
      </c>
      <c r="E98" s="44"/>
      <c r="F98" s="49" t="s">
        <v>23</v>
      </c>
      <c r="G98" s="49" t="s">
        <v>26</v>
      </c>
      <c r="H98" s="49" t="str">
        <f>IF(ISERROR(VLOOKUP(F98,Table3[[#All],[Type]],1,FALSE))=FALSE(),"",IF(F98="","",IFERROR(IFERROR(TræningsZone,StigningsløbZone),IF(F98="Intervalløb",IntervalZone,IF(F98="Temposkift",TemposkiftZone,IF(F98="Konkurrenceløb","N/A",IF(F98="Distanceløb",DistanceløbZone,"Ukendt træningstype")))))))</f>
        <v>Ae1</v>
      </c>
      <c r="I98" s="49" t="str">
        <f>IF(F98="Konkurrenceløb",KonkurrenceløbHastighed,IF(ISERROR(VLOOKUP(F98,Table3[[#All],[Type]],1,FALSE))=FALSE(),"",IF(F98="","",TræningsHastighed)))</f>
        <v>7:07,5</v>
      </c>
      <c r="J98" s="50">
        <f ca="1">IF(ISERROR(VLOOKUP(F98,Table3[[#All],[Type]],1,FALSE))=FALSE(),SUMIF(OFFSET(B98,1,0,50),B98,OFFSET(J98,1,0,50)),IF(F98="","",IF(ISERROR(VLOOKUP(F98,TræningsZoner!B:B,1,FALSE))=FALSE(),NormalTid,IF(F98="Stigningsløb",StigningsløbTid,IF(F98="Intervalløb",IntervalTid,IF(F98="Temposkift",TemposkiftTid,IF(F98="Konkurrenceløb",KonkurrenceløbTid,IF(F98="Distanceløb",DistanceløbTid,"Ukendt træningstype"))))))))</f>
        <v>15</v>
      </c>
      <c r="K98" s="51">
        <f ca="1">IF(ISERROR(VLOOKUP(F98,Table3[[#All],[Type]],1,FALSE))=FALSE(),SUMIF(OFFSET(B98,1,0,50),B98,OFFSET(K98,1,0,50)),IF(F98="","",IF(ISERROR(VLOOKUP(F98,TræningsZoner!B:B,1,FALSE))=FALSE(),NormalDistance,IF(F98="Stigningsløb",StigningsløbDistance,IF(F98="Intervalløb",IntervalDistance,IF(F98="Temposkift",TemposkiftDistance,IF(F98="konkurrenceløb",KonkurrenceløbDistance,IF(F98="Distanceløb",DistanceløbDistance,"Ukendt træningstype"))))))))</f>
        <v>2.1052631578947367</v>
      </c>
      <c r="L98" s="44"/>
      <c r="M98" s="45"/>
      <c r="N98" s="70"/>
    </row>
    <row r="99" spans="1:14" hidden="1" outlineLevel="1" x14ac:dyDescent="0.25">
      <c r="A99" s="42"/>
      <c r="B99" s="48">
        <v>42821</v>
      </c>
      <c r="C99" s="44" t="str">
        <f t="shared" si="4"/>
        <v/>
      </c>
      <c r="D99" s="44" t="str">
        <f t="shared" si="5"/>
        <v/>
      </c>
      <c r="E99" s="44"/>
      <c r="F99" s="49" t="s">
        <v>27</v>
      </c>
      <c r="G99" s="49" t="s">
        <v>28</v>
      </c>
      <c r="H99" s="49" t="str">
        <f>IF(ISERROR(VLOOKUP(F99,Table3[[#All],[Type]],1,FALSE))=FALSE(),"",IF(F99="","",IFERROR(IFERROR(TræningsZone,StigningsløbZone),IF(F99="Intervalløb",IntervalZone,IF(F99="Temposkift",TemposkiftZone,IF(F99="Konkurrenceløb","N/A",IF(F99="Distanceløb",DistanceløbZone,"Ukendt træningstype")))))))</f>
        <v>AT</v>
      </c>
      <c r="I99" s="49" t="str">
        <f>IF(F99="Konkurrenceløb",KonkurrenceløbHastighed,IF(ISERROR(VLOOKUP(F99,Table3[[#All],[Type]],1,FALSE))=FALSE(),"",IF(F99="","",TræningsHastighed)))</f>
        <v>5:56</v>
      </c>
      <c r="J99" s="50">
        <f ca="1">IF(ISERROR(VLOOKUP(F99,Table3[[#All],[Type]],1,FALSE))=FALSE(),SUMIF(OFFSET(B99,1,0,50),B99,OFFSET(J99,1,0,50)),IF(F99="","",IF(ISERROR(VLOOKUP(F99,TræningsZoner!B:B,1,FALSE))=FALSE(),NormalTid,IF(F99="Stigningsløb",StigningsløbTid,IF(F99="Intervalløb",IntervalTid,IF(F99="Temposkift",TemposkiftTid,IF(F99="Konkurrenceløb",KonkurrenceløbTid,IF(F99="Distanceløb",DistanceløbTid,"Ukendt træningstype"))))))))</f>
        <v>1.78</v>
      </c>
      <c r="K99" s="51">
        <f ca="1">IF(ISERROR(VLOOKUP(F99,Table3[[#All],[Type]],1,FALSE))=FALSE(),SUMIF(OFFSET(B99,1,0,50),B99,OFFSET(K99,1,0,50)),IF(F99="","",IF(ISERROR(VLOOKUP(F99,TræningsZoner!B:B,1,FALSE))=FALSE(),NormalDistance,IF(F99="Stigningsløb",StigningsløbDistance,IF(F99="Intervalløb",IntervalDistance,IF(F99="Temposkift",TemposkiftDistance,IF(F99="konkurrenceløb",KonkurrenceløbDistance,IF(F99="Distanceløb",DistanceløbDistance,"Ukendt træningstype"))))))))</f>
        <v>0.3</v>
      </c>
      <c r="L99" s="44"/>
      <c r="M99" s="45"/>
      <c r="N99" s="70"/>
    </row>
    <row r="100" spans="1:14" hidden="1" outlineLevel="1" x14ac:dyDescent="0.25">
      <c r="A100" s="42"/>
      <c r="B100" s="48">
        <v>42821</v>
      </c>
      <c r="C100" s="44" t="str">
        <f t="shared" si="4"/>
        <v/>
      </c>
      <c r="D100" s="44" t="str">
        <f t="shared" si="5"/>
        <v/>
      </c>
      <c r="E100" s="44"/>
      <c r="F100" s="49" t="s">
        <v>29</v>
      </c>
      <c r="G100" s="49" t="s">
        <v>45</v>
      </c>
      <c r="H100" s="49" t="str">
        <f>IF(ISERROR(VLOOKUP(F100,Table3[[#All],[Type]],1,FALSE))=FALSE(),"",IF(F100="","",IFERROR(IFERROR(TræningsZone,StigningsløbZone),IF(F100="Intervalløb",IntervalZone,IF(F100="Temposkift",TemposkiftZone,IF(F100="Konkurrenceløb","N/A",IF(F100="Distanceløb",DistanceløbZone,"Ukendt træningstype")))))))</f>
        <v>AT</v>
      </c>
      <c r="I100" s="49" t="str">
        <f>IF(F100="Konkurrenceløb",KonkurrenceløbHastighed,IF(ISERROR(VLOOKUP(F100,Table3[[#All],[Type]],1,FALSE))=FALSE(),"",IF(F100="","",TræningsHastighed)))</f>
        <v>5:56</v>
      </c>
      <c r="J100" s="50">
        <f ca="1">IF(ISERROR(VLOOKUP(F100,Table3[[#All],[Type]],1,FALSE))=FALSE(),SUMIF(OFFSET(B100,1,0,50),B100,OFFSET(J100,1,0,50)),IF(F100="","",IF(ISERROR(VLOOKUP(F100,TræningsZoner!B:B,1,FALSE))=FALSE(),NormalTid,IF(F100="Stigningsløb",StigningsløbTid,IF(F100="Intervalløb",IntervalTid,IF(F100="Temposkift",TemposkiftTid,IF(F100="Konkurrenceløb",KonkurrenceløbTid,IF(F100="Distanceløb",DistanceløbTid,"Ukendt træningstype"))))))))</f>
        <v>65.95</v>
      </c>
      <c r="K100" s="51">
        <f ca="1">IF(ISERROR(VLOOKUP(F100,Table3[[#All],[Type]],1,FALSE))=FALSE(),SUMIF(OFFSET(B100,1,0,50),B100,OFFSET(K100,1,0,50)),IF(F100="","",IF(ISERROR(VLOOKUP(F100,TræningsZoner!B:B,1,FALSE))=FALSE(),NormalDistance,IF(F100="Stigningsløb",StigningsløbDistance,IF(F100="Intervalløb",IntervalDistance,IF(F100="Temposkift",TemposkiftDistance,IF(F100="konkurrenceløb",KonkurrenceløbDistance,IF(F100="Distanceløb",DistanceløbDistance,"Ukendt træningstype"))))))))</f>
        <v>9.1999999999999993</v>
      </c>
      <c r="L100" s="44"/>
      <c r="M100" s="45"/>
      <c r="N100" s="70"/>
    </row>
    <row r="101" spans="1:14" hidden="1" outlineLevel="1" x14ac:dyDescent="0.25">
      <c r="A101" s="42"/>
      <c r="B101" s="48">
        <v>42821</v>
      </c>
      <c r="C101" s="44" t="str">
        <f t="shared" si="4"/>
        <v/>
      </c>
      <c r="D101" s="44" t="str">
        <f t="shared" si="5"/>
        <v/>
      </c>
      <c r="E101" s="44"/>
      <c r="F101" s="49" t="s">
        <v>23</v>
      </c>
      <c r="G101" s="49" t="s">
        <v>26</v>
      </c>
      <c r="H101" s="49" t="str">
        <f>IF(ISERROR(VLOOKUP(F101,Table3[[#All],[Type]],1,FALSE))=FALSE(),"",IF(F101="","",IFERROR(IFERROR(TræningsZone,StigningsløbZone),IF(F101="Intervalløb",IntervalZone,IF(F101="Temposkift",TemposkiftZone,IF(F101="Konkurrenceløb","N/A",IF(F101="Distanceløb",DistanceløbZone,"Ukendt træningstype")))))))</f>
        <v>Ae1</v>
      </c>
      <c r="I101" s="49" t="str">
        <f>IF(F101="Konkurrenceløb",KonkurrenceløbHastighed,IF(ISERROR(VLOOKUP(F101,Table3[[#All],[Type]],1,FALSE))=FALSE(),"",IF(F101="","",TræningsHastighed)))</f>
        <v>7:07,5</v>
      </c>
      <c r="J101" s="50">
        <f ca="1">IF(ISERROR(VLOOKUP(F101,Table3[[#All],[Type]],1,FALSE))=FALSE(),SUMIF(OFFSET(B101,1,0,50),B101,OFFSET(J101,1,0,50)),IF(F101="","",IF(ISERROR(VLOOKUP(F101,TræningsZoner!B:B,1,FALSE))=FALSE(),NormalTid,IF(F101="Stigningsløb",StigningsløbTid,IF(F101="Intervalløb",IntervalTid,IF(F101="Temposkift",TemposkiftTid,IF(F101="Konkurrenceløb",KonkurrenceløbTid,IF(F101="Distanceløb",DistanceløbTid,"Ukendt træningstype"))))))))</f>
        <v>15</v>
      </c>
      <c r="K101" s="51">
        <f ca="1">IF(ISERROR(VLOOKUP(F101,Table3[[#All],[Type]],1,FALSE))=FALSE(),SUMIF(OFFSET(B101,1,0,50),B101,OFFSET(K101,1,0,50)),IF(F101="","",IF(ISERROR(VLOOKUP(F101,TræningsZoner!B:B,1,FALSE))=FALSE(),NormalDistance,IF(F101="Stigningsløb",StigningsløbDistance,IF(F101="Intervalløb",IntervalDistance,IF(F101="Temposkift",TemposkiftDistance,IF(F101="konkurrenceløb",KonkurrenceløbDistance,IF(F101="Distanceløb",DistanceløbDistance,"Ukendt træningstype"))))))))</f>
        <v>2.1052631578947367</v>
      </c>
      <c r="L101" s="44"/>
      <c r="M101" s="45"/>
      <c r="N101" s="70"/>
    </row>
    <row r="102" spans="1:14" collapsed="1" x14ac:dyDescent="0.25">
      <c r="A102" s="42">
        <f t="shared" si="3"/>
        <v>42819</v>
      </c>
      <c r="B102" s="43">
        <v>42819</v>
      </c>
      <c r="C102" s="44">
        <f t="shared" si="4"/>
        <v>13</v>
      </c>
      <c r="D102" s="44">
        <f t="shared" si="5"/>
        <v>2017</v>
      </c>
      <c r="E102" s="44" t="s">
        <v>18</v>
      </c>
      <c r="F102" s="45" t="s">
        <v>31</v>
      </c>
      <c r="G102" s="45"/>
      <c r="H102" s="45" t="str">
        <f>IF(ISERROR(VLOOKUP(F102,Table3[[#All],[Type]],1,FALSE))=FALSE(),"",IF(F102="","",IFERROR(IFERROR(TræningsZone,StigningsløbZone),IF(F102="Intervalløb",IntervalZone,IF(F102="Temposkift",TemposkiftZone,IF(F102="Konkurrenceløb","N/A",IF(F102="Distanceløb",DistanceløbZone,"Ukendt træningstype")))))))</f>
        <v/>
      </c>
      <c r="I102" s="45" t="str">
        <f>IF(F102="Konkurrenceløb",KonkurrenceløbHastighed,IF(ISERROR(VLOOKUP(F102,Table3[[#All],[Type]],1,FALSE))=FALSE(),"",IF(F102="","",TræningsHastighed)))</f>
        <v/>
      </c>
      <c r="J102" s="44">
        <f ca="1">IF(ISERROR(VLOOKUP(F102,Table3[[#All],[Type]],1,FALSE))=FALSE(),SUMIF(OFFSET(B102,1,0,50),B102,OFFSET(J102,1,0,50)),IF(F102="","",IF(ISERROR(VLOOKUP(F102,TræningsZoner!B:B,1,FALSE))=FALSE(),NormalTid,IF(F102="Stigningsløb",StigningsløbTid,IF(F102="Intervalløb",IntervalTid,IF(F102="Temposkift",TemposkiftTid,IF(F102="Konkurrenceløb",KonkurrenceløbTid,IF(F102="Distanceløb",DistanceløbTid,"Ukendt træningstype"))))))))</f>
        <v>125</v>
      </c>
      <c r="K102" s="46">
        <f ca="1">IF(ISERROR(VLOOKUP(F102,Table3[[#All],[Type]],1,FALSE))=FALSE(),SUMIF(OFFSET(B102,1,0,50),B102,OFFSET(K102,1,0,50)),IF(F102="","",IF(ISERROR(VLOOKUP(F102,TræningsZoner!B:B,1,FALSE))=FALSE(),NormalDistance,IF(F102="Stigningsløb",StigningsløbDistance,IF(F102="Intervalløb",IntervalDistance,IF(F102="Temposkift",TemposkiftDistance,IF(F102="konkurrenceløb",KonkurrenceløbDistance,IF(F102="Distanceløb",DistanceløbDistance,"Ukendt træningstype"))))))))</f>
        <v>15.627901619951878</v>
      </c>
      <c r="L102" s="44"/>
      <c r="M102" s="45"/>
      <c r="N102" s="70"/>
    </row>
    <row r="103" spans="1:14" hidden="1" outlineLevel="1" x14ac:dyDescent="0.25">
      <c r="A103" s="42"/>
      <c r="B103" s="48">
        <v>42819</v>
      </c>
      <c r="C103" s="44" t="str">
        <f t="shared" si="4"/>
        <v/>
      </c>
      <c r="D103" s="44" t="str">
        <f t="shared" si="5"/>
        <v/>
      </c>
      <c r="E103" s="44"/>
      <c r="F103" s="49" t="s">
        <v>41</v>
      </c>
      <c r="G103" s="49" t="s">
        <v>24</v>
      </c>
      <c r="H103" s="49" t="str">
        <f>IF(ISERROR(VLOOKUP(F103,Table3[[#All],[Type]],1,FALSE))=FALSE(),"",IF(F103="","",IFERROR(IFERROR(TræningsZone,StigningsløbZone),IF(F103="Intervalløb",IntervalZone,IF(F103="Temposkift",TemposkiftZone,IF(F103="Konkurrenceløb","N/A",IF(F103="Distanceløb",DistanceløbZone,"Ukendt træningstype")))))))</f>
        <v>Rest</v>
      </c>
      <c r="I103" s="49" t="str">
        <f>IF(F103="Konkurrenceløb",KonkurrenceløbHastighed,IF(ISERROR(VLOOKUP(F103,Table3[[#All],[Type]],1,FALSE))=FALSE(),"",IF(F103="","",TræningsHastighed)))</f>
        <v>9:59,5</v>
      </c>
      <c r="J103" s="50">
        <f ca="1">IF(ISERROR(VLOOKUP(F103,Table3[[#All],[Type]],1,FALSE))=FALSE(),SUMIF(OFFSET(B103,1,0,50),B103,OFFSET(J103,1,0,50)),IF(F103="","",IF(ISERROR(VLOOKUP(F103,TræningsZoner!B:B,1,FALSE))=FALSE(),NormalTid,IF(F103="Stigningsløb",StigningsløbTid,IF(F103="Intervalløb",IntervalTid,IF(F103="Temposkift",TemposkiftTid,IF(F103="Konkurrenceløb",KonkurrenceløbTid,IF(F103="Distanceløb",DistanceløbTid,"Ukendt træningstype"))))))))</f>
        <v>30</v>
      </c>
      <c r="K103" s="51">
        <f ca="1">IF(ISERROR(VLOOKUP(F103,Table3[[#All],[Type]],1,FALSE))=FALSE(),SUMIF(OFFSET(B103,1,0,50),B103,OFFSET(K103,1,0,50)),IF(F103="","",IF(ISERROR(VLOOKUP(F103,TræningsZoner!B:B,1,FALSE))=FALSE(),NormalDistance,IF(F103="Stigningsløb",StigningsløbDistance,IF(F103="Intervalløb",IntervalDistance,IF(F103="Temposkift",TemposkiftDistance,IF(F103="konkurrenceløb",KonkurrenceløbDistance,IF(F103="Distanceløb",DistanceløbDistance,"Ukendt træningstype"))))))))</f>
        <v>3.0025020850708923</v>
      </c>
      <c r="L103" s="44"/>
      <c r="M103" s="45"/>
      <c r="N103" s="70"/>
    </row>
    <row r="104" spans="1:14" hidden="1" outlineLevel="1" x14ac:dyDescent="0.25">
      <c r="A104" s="42"/>
      <c r="B104" s="48">
        <v>42819</v>
      </c>
      <c r="C104" s="44" t="str">
        <f t="shared" si="4"/>
        <v/>
      </c>
      <c r="D104" s="44" t="str">
        <f t="shared" si="5"/>
        <v/>
      </c>
      <c r="E104" s="44"/>
      <c r="F104" s="49" t="s">
        <v>23</v>
      </c>
      <c r="G104" s="49" t="s">
        <v>24</v>
      </c>
      <c r="H104" s="49" t="str">
        <f>IF(ISERROR(VLOOKUP(F104,Table3[[#All],[Type]],1,FALSE))=FALSE(),"",IF(F104="","",IFERROR(IFERROR(TræningsZone,StigningsløbZone),IF(F104="Intervalløb",IntervalZone,IF(F104="Temposkift",TemposkiftZone,IF(F104="Konkurrenceløb","N/A",IF(F104="Distanceløb",DistanceløbZone,"Ukendt træningstype")))))))</f>
        <v>Ae1</v>
      </c>
      <c r="I104" s="49" t="str">
        <f>IF(F104="Konkurrenceløb",KonkurrenceløbHastighed,IF(ISERROR(VLOOKUP(F104,Table3[[#All],[Type]],1,FALSE))=FALSE(),"",IF(F104="","",TræningsHastighed)))</f>
        <v>7:07,5</v>
      </c>
      <c r="J104" s="50">
        <f ca="1">IF(ISERROR(VLOOKUP(F104,Table3[[#All],[Type]],1,FALSE))=FALSE(),SUMIF(OFFSET(B104,1,0,50),B104,OFFSET(J104,1,0,50)),IF(F104="","",IF(ISERROR(VLOOKUP(F104,TræningsZoner!B:B,1,FALSE))=FALSE(),NormalTid,IF(F104="Stigningsløb",StigningsløbTid,IF(F104="Intervalløb",IntervalTid,IF(F104="Temposkift",TemposkiftTid,IF(F104="Konkurrenceløb",KonkurrenceløbTid,IF(F104="Distanceløb",DistanceløbTid,"Ukendt træningstype"))))))))</f>
        <v>30</v>
      </c>
      <c r="K104" s="51">
        <f ca="1">IF(ISERROR(VLOOKUP(F104,Table3[[#All],[Type]],1,FALSE))=FALSE(),SUMIF(OFFSET(B104,1,0,50),B104,OFFSET(K104,1,0,50)),IF(F104="","",IF(ISERROR(VLOOKUP(F104,TræningsZoner!B:B,1,FALSE))=FALSE(),NormalDistance,IF(F104="Stigningsløb",StigningsløbDistance,IF(F104="Intervalløb",IntervalDistance,IF(F104="Temposkift",TemposkiftDistance,IF(F104="konkurrenceløb",KonkurrenceløbDistance,IF(F104="Distanceløb",DistanceløbDistance,"Ukendt træningstype"))))))))</f>
        <v>4.2105263157894735</v>
      </c>
      <c r="L104" s="44"/>
      <c r="M104" s="45"/>
      <c r="N104" s="70"/>
    </row>
    <row r="105" spans="1:14" hidden="1" outlineLevel="1" x14ac:dyDescent="0.25">
      <c r="A105" s="42"/>
      <c r="B105" s="48">
        <v>42819</v>
      </c>
      <c r="C105" s="44" t="str">
        <f t="shared" si="4"/>
        <v/>
      </c>
      <c r="D105" s="44" t="str">
        <f t="shared" si="5"/>
        <v/>
      </c>
      <c r="E105" s="44"/>
      <c r="F105" s="49" t="s">
        <v>32</v>
      </c>
      <c r="G105" s="49" t="s">
        <v>33</v>
      </c>
      <c r="H105" s="49" t="str">
        <f>IF(ISERROR(VLOOKUP(F105,Table3[[#All],[Type]],1,FALSE))=FALSE(),"",IF(F105="","",IFERROR(IFERROR(TræningsZone,StigningsløbZone),IF(F105="Intervalløb",IntervalZone,IF(F105="Temposkift",TemposkiftZone,IF(F105="Konkurrenceløb","N/A",IF(F105="Distanceløb",DistanceløbZone,"Ukendt træningstype")))))))</f>
        <v>Ae2</v>
      </c>
      <c r="I105" s="49" t="str">
        <f>IF(F105="Konkurrenceløb",KonkurrenceløbHastighed,IF(ISERROR(VLOOKUP(F105,Table3[[#All],[Type]],1,FALSE))=FALSE(),"",IF(F105="","",TræningsHastighed)))</f>
        <v>6:28</v>
      </c>
      <c r="J105" s="50">
        <f ca="1">IF(ISERROR(VLOOKUP(F105,Table3[[#All],[Type]],1,FALSE))=FALSE(),SUMIF(OFFSET(B105,1,0,50),B105,OFFSET(J105,1,0,50)),IF(F105="","",IF(ISERROR(VLOOKUP(F105,TræningsZoner!B:B,1,FALSE))=FALSE(),NormalTid,IF(F105="Stigningsløb",StigningsløbTid,IF(F105="Intervalløb",IntervalTid,IF(F105="Temposkift",TemposkiftTid,IF(F105="Konkurrenceløb",KonkurrenceløbTid,IF(F105="Distanceløb",DistanceløbTid,"Ukendt træningstype"))))))))</f>
        <v>20</v>
      </c>
      <c r="K105" s="51">
        <f ca="1">IF(ISERROR(VLOOKUP(F105,Table3[[#All],[Type]],1,FALSE))=FALSE(),SUMIF(OFFSET(B105,1,0,50),B105,OFFSET(K105,1,0,50)),IF(F105="","",IF(ISERROR(VLOOKUP(F105,TræningsZoner!B:B,1,FALSE))=FALSE(),NormalDistance,IF(F105="Stigningsløb",StigningsløbDistance,IF(F105="Intervalløb",IntervalDistance,IF(F105="Temposkift",TemposkiftDistance,IF(F105="konkurrenceløb",KonkurrenceløbDistance,IF(F105="Distanceløb",DistanceløbDistance,"Ukendt træningstype"))))))))</f>
        <v>3.0927835051546393</v>
      </c>
      <c r="L105" s="44"/>
      <c r="M105" s="45"/>
      <c r="N105" s="70"/>
    </row>
    <row r="106" spans="1:14" hidden="1" outlineLevel="1" x14ac:dyDescent="0.25">
      <c r="A106" s="42"/>
      <c r="B106" s="48">
        <v>42819</v>
      </c>
      <c r="C106" s="44" t="str">
        <f t="shared" si="4"/>
        <v/>
      </c>
      <c r="D106" s="44" t="str">
        <f t="shared" si="5"/>
        <v/>
      </c>
      <c r="E106" s="44"/>
      <c r="F106" s="49" t="s">
        <v>41</v>
      </c>
      <c r="G106" s="49" t="s">
        <v>43</v>
      </c>
      <c r="H106" s="49" t="str">
        <f>IF(ISERROR(VLOOKUP(F106,Table3[[#All],[Type]],1,FALSE))=FALSE(),"",IF(F106="","",IFERROR(IFERROR(TræningsZone,StigningsløbZone),IF(F106="Intervalløb",IntervalZone,IF(F106="Temposkift",TemposkiftZone,IF(F106="Konkurrenceløb","N/A",IF(F106="Distanceløb",DistanceløbZone,"Ukendt træningstype")))))))</f>
        <v>Rest</v>
      </c>
      <c r="I106" s="49" t="str">
        <f>IF(F106="Konkurrenceløb",KonkurrenceløbHastighed,IF(ISERROR(VLOOKUP(F106,Table3[[#All],[Type]],1,FALSE))=FALSE(),"",IF(F106="","",TræningsHastighed)))</f>
        <v>9:59,5</v>
      </c>
      <c r="J106" s="50">
        <f ca="1">IF(ISERROR(VLOOKUP(F106,Table3[[#All],[Type]],1,FALSE))=FALSE(),SUMIF(OFFSET(B106,1,0,50),B106,OFFSET(J106,1,0,50)),IF(F106="","",IF(ISERROR(VLOOKUP(F106,TræningsZoner!B:B,1,FALSE))=FALSE(),NormalTid,IF(F106="Stigningsløb",StigningsløbTid,IF(F106="Intervalløb",IntervalTid,IF(F106="Temposkift",TemposkiftTid,IF(F106="Konkurrenceløb",KonkurrenceløbTid,IF(F106="Distanceløb",DistanceløbTid,"Ukendt træningstype"))))))))</f>
        <v>5</v>
      </c>
      <c r="K106" s="51">
        <f ca="1">IF(ISERROR(VLOOKUP(F106,Table3[[#All],[Type]],1,FALSE))=FALSE(),SUMIF(OFFSET(B106,1,0,50),B106,OFFSET(K106,1,0,50)),IF(F106="","",IF(ISERROR(VLOOKUP(F106,TræningsZoner!B:B,1,FALSE))=FALSE(),NormalDistance,IF(F106="Stigningsløb",StigningsløbDistance,IF(F106="Intervalløb",IntervalDistance,IF(F106="Temposkift",TemposkiftDistance,IF(F106="konkurrenceløb",KonkurrenceløbDistance,IF(F106="Distanceløb",DistanceløbDistance,"Ukendt træningstype"))))))))</f>
        <v>0.50041701417848206</v>
      </c>
      <c r="L106" s="44"/>
      <c r="M106" s="45"/>
      <c r="N106" s="70"/>
    </row>
    <row r="107" spans="1:14" hidden="1" outlineLevel="1" x14ac:dyDescent="0.25">
      <c r="A107" s="42"/>
      <c r="B107" s="48">
        <v>42819</v>
      </c>
      <c r="C107" s="44" t="str">
        <f t="shared" si="4"/>
        <v/>
      </c>
      <c r="D107" s="44" t="str">
        <f t="shared" si="5"/>
        <v/>
      </c>
      <c r="E107" s="44"/>
      <c r="F107" s="49" t="s">
        <v>32</v>
      </c>
      <c r="G107" s="49" t="s">
        <v>26</v>
      </c>
      <c r="H107" s="49" t="str">
        <f>IF(ISERROR(VLOOKUP(F107,Table3[[#All],[Type]],1,FALSE))=FALSE(),"",IF(F107="","",IFERROR(IFERROR(TræningsZone,StigningsløbZone),IF(F107="Intervalløb",IntervalZone,IF(F107="Temposkift",TemposkiftZone,IF(F107="Konkurrenceløb","N/A",IF(F107="Distanceløb",DistanceløbZone,"Ukendt træningstype")))))))</f>
        <v>Ae2</v>
      </c>
      <c r="I107" s="49" t="str">
        <f>IF(F107="Konkurrenceløb",KonkurrenceløbHastighed,IF(ISERROR(VLOOKUP(F107,Table3[[#All],[Type]],1,FALSE))=FALSE(),"",IF(F107="","",TræningsHastighed)))</f>
        <v>6:28</v>
      </c>
      <c r="J107" s="50">
        <f ca="1">IF(ISERROR(VLOOKUP(F107,Table3[[#All],[Type]],1,FALSE))=FALSE(),SUMIF(OFFSET(B107,1,0,50),B107,OFFSET(J107,1,0,50)),IF(F107="","",IF(ISERROR(VLOOKUP(F107,TræningsZoner!B:B,1,FALSE))=FALSE(),NormalTid,IF(F107="Stigningsløb",StigningsløbTid,IF(F107="Intervalløb",IntervalTid,IF(F107="Temposkift",TemposkiftTid,IF(F107="Konkurrenceløb",KonkurrenceløbTid,IF(F107="Distanceløb",DistanceløbTid,"Ukendt træningstype"))))))))</f>
        <v>15</v>
      </c>
      <c r="K107" s="51">
        <f ca="1">IF(ISERROR(VLOOKUP(F107,Table3[[#All],[Type]],1,FALSE))=FALSE(),SUMIF(OFFSET(B107,1,0,50),B107,OFFSET(K107,1,0,50)),IF(F107="","",IF(ISERROR(VLOOKUP(F107,TræningsZoner!B:B,1,FALSE))=FALSE(),NormalDistance,IF(F107="Stigningsløb",StigningsløbDistance,IF(F107="Intervalløb",IntervalDistance,IF(F107="Temposkift",TemposkiftDistance,IF(F107="konkurrenceløb",KonkurrenceløbDistance,IF(F107="Distanceløb",DistanceløbDistance,"Ukendt træningstype"))))))))</f>
        <v>2.3195876288659796</v>
      </c>
      <c r="L107" s="44"/>
      <c r="M107" s="45"/>
      <c r="N107" s="70"/>
    </row>
    <row r="108" spans="1:14" hidden="1" outlineLevel="1" x14ac:dyDescent="0.25">
      <c r="A108" s="42"/>
      <c r="B108" s="48">
        <v>42819</v>
      </c>
      <c r="C108" s="44" t="str">
        <f t="shared" si="4"/>
        <v/>
      </c>
      <c r="D108" s="44" t="str">
        <f t="shared" si="5"/>
        <v/>
      </c>
      <c r="E108" s="44"/>
      <c r="F108" s="49" t="s">
        <v>41</v>
      </c>
      <c r="G108" s="49" t="s">
        <v>42</v>
      </c>
      <c r="H108" s="49" t="str">
        <f>IF(ISERROR(VLOOKUP(F108,Table3[[#All],[Type]],1,FALSE))=FALSE(),"",IF(F108="","",IFERROR(IFERROR(TræningsZone,StigningsløbZone),IF(F108="Intervalløb",IntervalZone,IF(F108="Temposkift",TemposkiftZone,IF(F108="Konkurrenceløb","N/A",IF(F108="Distanceløb",DistanceløbZone,"Ukendt træningstype")))))))</f>
        <v>Rest</v>
      </c>
      <c r="I108" s="49" t="str">
        <f>IF(F108="Konkurrenceløb",KonkurrenceløbHastighed,IF(ISERROR(VLOOKUP(F108,Table3[[#All],[Type]],1,FALSE))=FALSE(),"",IF(F108="","",TræningsHastighed)))</f>
        <v>9:59,5</v>
      </c>
      <c r="J108" s="50">
        <f ca="1">IF(ISERROR(VLOOKUP(F108,Table3[[#All],[Type]],1,FALSE))=FALSE(),SUMIF(OFFSET(B108,1,0,50),B108,OFFSET(J108,1,0,50)),IF(F108="","",IF(ISERROR(VLOOKUP(F108,TræningsZoner!B:B,1,FALSE))=FALSE(),NormalTid,IF(F108="Stigningsløb",StigningsløbTid,IF(F108="Intervalløb",IntervalTid,IF(F108="Temposkift",TemposkiftTid,IF(F108="Konkurrenceløb",KonkurrenceløbTid,IF(F108="Distanceløb",DistanceløbTid,"Ukendt træningstype"))))))))</f>
        <v>25</v>
      </c>
      <c r="K108" s="51">
        <f ca="1">IF(ISERROR(VLOOKUP(F108,Table3[[#All],[Type]],1,FALSE))=FALSE(),SUMIF(OFFSET(B108,1,0,50),B108,OFFSET(K108,1,0,50)),IF(F108="","",IF(ISERROR(VLOOKUP(F108,TræningsZoner!B:B,1,FALSE))=FALSE(),NormalDistance,IF(F108="Stigningsløb",StigningsløbDistance,IF(F108="Intervalløb",IntervalDistance,IF(F108="Temposkift",TemposkiftDistance,IF(F108="konkurrenceløb",KonkurrenceløbDistance,IF(F108="Distanceløb",DistanceløbDistance,"Ukendt træningstype"))))))))</f>
        <v>2.5020850708924103</v>
      </c>
      <c r="L108" s="44"/>
      <c r="M108" s="45"/>
      <c r="N108" s="70"/>
    </row>
    <row r="109" spans="1:14" collapsed="1" x14ac:dyDescent="0.25">
      <c r="A109" s="42">
        <f t="shared" si="3"/>
        <v>42818</v>
      </c>
      <c r="B109" s="43">
        <v>42818</v>
      </c>
      <c r="C109" s="44">
        <f t="shared" si="4"/>
        <v>13</v>
      </c>
      <c r="D109" s="44">
        <f t="shared" si="5"/>
        <v>2017</v>
      </c>
      <c r="E109" s="44" t="s">
        <v>18</v>
      </c>
      <c r="F109" s="45" t="s">
        <v>35</v>
      </c>
      <c r="G109" s="45"/>
      <c r="H109" s="45" t="str">
        <f>IF(ISERROR(VLOOKUP(F109,Table3[[#All],[Type]],1,FALSE))=FALSE(),"",IF(F109="","",IFERROR(IFERROR(TræningsZone,StigningsløbZone),IF(F109="Intervalløb",IntervalZone,IF(F109="Temposkift",TemposkiftZone,IF(F109="Konkurrenceløb","N/A",IF(F109="Distanceløb",DistanceløbZone,"Ukendt træningstype")))))))</f>
        <v/>
      </c>
      <c r="I109" s="45" t="str">
        <f>IF(F109="Konkurrenceløb",KonkurrenceløbHastighed,IF(ISERROR(VLOOKUP(F109,Table3[[#All],[Type]],1,FALSE))=FALSE(),"",IF(F109="","",TræningsHastighed)))</f>
        <v/>
      </c>
      <c r="J109" s="44">
        <f ca="1">IF(ISERROR(VLOOKUP(F109,Table3[[#All],[Type]],1,FALSE))=FALSE(),SUMIF(OFFSET(B109,1,0,50),B109,OFFSET(J109,1,0,50)),IF(F109="","",IF(ISERROR(VLOOKUP(F109,TræningsZoner!B:B,1,FALSE))=FALSE(),NormalTid,IF(F109="Stigningsløb",StigningsløbTid,IF(F109="Intervalløb",IntervalTid,IF(F109="Temposkift",TemposkiftTid,IF(F109="Konkurrenceløb",KonkurrenceløbTid,IF(F109="Distanceløb",DistanceløbTid,"Ukendt træningstype"))))))))</f>
        <v>86.417500000000004</v>
      </c>
      <c r="K109" s="46">
        <f ca="1">IF(ISERROR(VLOOKUP(F109,Table3[[#All],[Type]],1,FALSE))=FALSE(),SUMIF(OFFSET(B109,1,0,50),B109,OFFSET(K109,1,0,50)),IF(F109="","",IF(ISERROR(VLOOKUP(F109,TræningsZoner!B:B,1,FALSE))=FALSE(),NormalDistance,IF(F109="Stigningsløb",StigningsløbDistance,IF(F109="Intervalløb",IntervalDistance,IF(F109="Temposkift",TemposkiftDistance,IF(F109="konkurrenceløb",KonkurrenceløbDistance,IF(F109="Distanceløb",DistanceløbDistance,"Ukendt træningstype"))))))))</f>
        <v>13.011360344146437</v>
      </c>
      <c r="L109" s="44"/>
      <c r="M109" s="45"/>
      <c r="N109" s="70"/>
    </row>
    <row r="110" spans="1:14" s="26" customFormat="1" hidden="1" outlineLevel="1" x14ac:dyDescent="0.25">
      <c r="A110" s="47"/>
      <c r="B110" s="48">
        <v>42818</v>
      </c>
      <c r="C110" s="44" t="str">
        <f t="shared" si="4"/>
        <v/>
      </c>
      <c r="D110" s="44" t="str">
        <f t="shared" si="5"/>
        <v/>
      </c>
      <c r="E110" s="44"/>
      <c r="F110" s="49" t="s">
        <v>23</v>
      </c>
      <c r="G110" s="49" t="s">
        <v>26</v>
      </c>
      <c r="H110" s="49" t="str">
        <f>IF(ISERROR(VLOOKUP(F110,Table3[[#All],[Type]],1,FALSE))=FALSE(),"",IF(F110="","",IFERROR(IFERROR(TræningsZone,StigningsløbZone),IF(F110="Intervalløb",IntervalZone,IF(F110="Temposkift",TemposkiftZone,IF(F110="Konkurrenceløb","N/A",IF(F110="Distanceløb",DistanceløbZone,"Ukendt træningstype")))))))</f>
        <v>Ae1</v>
      </c>
      <c r="I110" s="49" t="str">
        <f>IF(F110="Konkurrenceløb",KonkurrenceløbHastighed,IF(ISERROR(VLOOKUP(F110,Table3[[#All],[Type]],1,FALSE))=FALSE(),"",IF(F110="","",TræningsHastighed)))</f>
        <v>7:07,5</v>
      </c>
      <c r="J110" s="50">
        <f ca="1">IF(ISERROR(VLOOKUP(F110,Table3[[#All],[Type]],1,FALSE))=FALSE(),SUMIF(OFFSET(B110,1,0,50),B110,OFFSET(J110,1,0,50)),IF(F110="","",IF(ISERROR(VLOOKUP(F110,TræningsZoner!B:B,1,FALSE))=FALSE(),NormalTid,IF(F110="Stigningsløb",StigningsløbTid,IF(F110="Intervalløb",IntervalTid,IF(F110="Temposkift",TemposkiftTid,IF(F110="Konkurrenceløb",KonkurrenceløbTid,IF(F110="Distanceløb",DistanceløbTid,"Ukendt træningstype"))))))))</f>
        <v>15</v>
      </c>
      <c r="K110" s="51">
        <f ca="1">IF(ISERROR(VLOOKUP(F110,Table3[[#All],[Type]],1,FALSE))=FALSE(),SUMIF(OFFSET(B110,1,0,50),B110,OFFSET(K110,1,0,50)),IF(F110="","",IF(ISERROR(VLOOKUP(F110,TræningsZoner!B:B,1,FALSE))=FALSE(),NormalDistance,IF(F110="Stigningsløb",StigningsløbDistance,IF(F110="Intervalløb",IntervalDistance,IF(F110="Temposkift",TemposkiftDistance,IF(F110="konkurrenceløb",KonkurrenceløbDistance,IF(F110="Distanceløb",DistanceløbDistance,"Ukendt træningstype"))))))))</f>
        <v>2.1052631578947367</v>
      </c>
      <c r="L110" s="44"/>
      <c r="M110" s="45"/>
      <c r="N110" s="70"/>
    </row>
    <row r="111" spans="1:14" s="26" customFormat="1" hidden="1" outlineLevel="1" x14ac:dyDescent="0.25">
      <c r="A111" s="47"/>
      <c r="B111" s="48">
        <v>42818</v>
      </c>
      <c r="C111" s="44" t="str">
        <f t="shared" si="4"/>
        <v/>
      </c>
      <c r="D111" s="44" t="str">
        <f t="shared" si="5"/>
        <v/>
      </c>
      <c r="E111" s="44"/>
      <c r="F111" s="49" t="s">
        <v>27</v>
      </c>
      <c r="G111" s="49" t="s">
        <v>28</v>
      </c>
      <c r="H111" s="49" t="str">
        <f>IF(ISERROR(VLOOKUP(F111,Table3[[#All],[Type]],1,FALSE))=FALSE(),"",IF(F111="","",IFERROR(IFERROR(TræningsZone,StigningsløbZone),IF(F111="Intervalløb",IntervalZone,IF(F111="Temposkift",TemposkiftZone,IF(F111="Konkurrenceløb","N/A",IF(F111="Distanceløb",DistanceløbZone,"Ukendt træningstype")))))))</f>
        <v>AT</v>
      </c>
      <c r="I111" s="49" t="str">
        <f>IF(F111="Konkurrenceløb",KonkurrenceløbHastighed,IF(ISERROR(VLOOKUP(F111,Table3[[#All],[Type]],1,FALSE))=FALSE(),"",IF(F111="","",TræningsHastighed)))</f>
        <v>5:56</v>
      </c>
      <c r="J111" s="50">
        <f ca="1">IF(ISERROR(VLOOKUP(F111,Table3[[#All],[Type]],1,FALSE))=FALSE(),SUMIF(OFFSET(B111,1,0,50),B111,OFFSET(J111,1,0,50)),IF(F111="","",IF(ISERROR(VLOOKUP(F111,TræningsZoner!B:B,1,FALSE))=FALSE(),NormalTid,IF(F111="Stigningsløb",StigningsløbTid,IF(F111="Intervalløb",IntervalTid,IF(F111="Temposkift",TemposkiftTid,IF(F111="Konkurrenceløb",KonkurrenceløbTid,IF(F111="Distanceløb",DistanceløbTid,"Ukendt træningstype"))))))))</f>
        <v>1.78</v>
      </c>
      <c r="K111" s="51">
        <f ca="1">IF(ISERROR(VLOOKUP(F111,Table3[[#All],[Type]],1,FALSE))=FALSE(),SUMIF(OFFSET(B111,1,0,50),B111,OFFSET(K111,1,0,50)),IF(F111="","",IF(ISERROR(VLOOKUP(F111,TræningsZoner!B:B,1,FALSE))=FALSE(),NormalDistance,IF(F111="Stigningsløb",StigningsløbDistance,IF(F111="Intervalløb",IntervalDistance,IF(F111="Temposkift",TemposkiftDistance,IF(F111="konkurrenceløb",KonkurrenceløbDistance,IF(F111="Distanceløb",DistanceløbDistance,"Ukendt træningstype"))))))))</f>
        <v>0.3</v>
      </c>
      <c r="L111" s="44"/>
      <c r="M111" s="45"/>
      <c r="N111" s="70"/>
    </row>
    <row r="112" spans="1:14" s="26" customFormat="1" hidden="1" outlineLevel="1" x14ac:dyDescent="0.25">
      <c r="A112" s="47"/>
      <c r="B112" s="48">
        <v>42818</v>
      </c>
      <c r="C112" s="44" t="str">
        <f t="shared" si="4"/>
        <v/>
      </c>
      <c r="D112" s="44" t="str">
        <f t="shared" si="5"/>
        <v/>
      </c>
      <c r="E112" s="44"/>
      <c r="F112" s="49" t="s">
        <v>36</v>
      </c>
      <c r="G112" s="49" t="s">
        <v>37</v>
      </c>
      <c r="H112" s="49" t="str">
        <f>IF(ISERROR(VLOOKUP(F112,Table3[[#All],[Type]],1,FALSE))=FALSE(),"",IF(F112="","",IFERROR(IFERROR(TræningsZone,StigningsløbZone),IF(F112="Intervalløb",IntervalZone,IF(F112="Temposkift",TemposkiftZone,IF(F112="Konkurrenceløb","N/A",IF(F112="Distanceløb",DistanceløbZone,"Ukendt træningstype")))))))</f>
        <v>Ae2</v>
      </c>
      <c r="I112" s="49" t="str">
        <f>IF(F112="Konkurrenceløb",KonkurrenceløbHastighed,IF(ISERROR(VLOOKUP(F112,Table3[[#All],[Type]],1,FALSE))=FALSE(),"",IF(F112="","",TræningsHastighed)))</f>
        <v>6:28</v>
      </c>
      <c r="J112" s="50">
        <f ca="1">IF(ISERROR(VLOOKUP(F112,Table3[[#All],[Type]],1,FALSE))=FALSE(),SUMIF(OFFSET(B112,1,0,50),B112,OFFSET(J112,1,0,50)),IF(F112="","",IF(ISERROR(VLOOKUP(F112,TræningsZoner!B:B,1,FALSE))=FALSE(),NormalTid,IF(F112="Stigningsløb",StigningsløbTid,IF(F112="Intervalløb",IntervalTid,IF(F112="Temposkift",TemposkiftTid,IF(F112="Konkurrenceløb",KonkurrenceløbTid,IF(F112="Distanceløb",DistanceløbTid,"Ukendt træningstype"))))))))</f>
        <v>3.2333333333333334</v>
      </c>
      <c r="K112" s="51">
        <f ca="1">IF(ISERROR(VLOOKUP(F112,Table3[[#All],[Type]],1,FALSE))=FALSE(),SUMIF(OFFSET(B112,1,0,50),B112,OFFSET(K112,1,0,50)),IF(F112="","",IF(ISERROR(VLOOKUP(F112,TræningsZoner!B:B,1,FALSE))=FALSE(),NormalDistance,IF(F112="Stigningsløb",StigningsløbDistance,IF(F112="Intervalløb",IntervalDistance,IF(F112="Temposkift",TemposkiftDistance,IF(F112="konkurrenceløb",KonkurrenceløbDistance,IF(F112="Distanceløb",DistanceløbDistance,"Ukendt træningstype"))))))))</f>
        <v>0.5</v>
      </c>
      <c r="L112" s="44"/>
      <c r="M112" s="45"/>
      <c r="N112" s="70"/>
    </row>
    <row r="113" spans="1:14" s="26" customFormat="1" hidden="1" outlineLevel="1" x14ac:dyDescent="0.25">
      <c r="A113" s="47"/>
      <c r="B113" s="48">
        <v>42818</v>
      </c>
      <c r="C113" s="44" t="str">
        <f t="shared" si="4"/>
        <v/>
      </c>
      <c r="D113" s="44" t="str">
        <f t="shared" si="5"/>
        <v/>
      </c>
      <c r="E113" s="44"/>
      <c r="F113" s="49" t="s">
        <v>36</v>
      </c>
      <c r="G113" s="49" t="s">
        <v>38</v>
      </c>
      <c r="H113" s="49" t="str">
        <f>IF(ISERROR(VLOOKUP(F113,Table3[[#All],[Type]],1,FALSE))=FALSE(),"",IF(F113="","",IFERROR(IFERROR(TræningsZone,StigningsløbZone),IF(F113="Intervalløb",IntervalZone,IF(F113="Temposkift",TemposkiftZone,IF(F113="Konkurrenceløb","N/A",IF(F113="Distanceløb",DistanceløbZone,"Ukendt træningstype")))))))</f>
        <v>An1</v>
      </c>
      <c r="I113" s="49" t="str">
        <f>IF(F113="Konkurrenceløb",KonkurrenceløbHastighed,IF(ISERROR(VLOOKUP(F113,Table3[[#All],[Type]],1,FALSE))=FALSE(),"",IF(F113="","",TræningsHastighed)))</f>
        <v>5:42,5</v>
      </c>
      <c r="J113" s="50">
        <f ca="1">IF(ISERROR(VLOOKUP(F113,Table3[[#All],[Type]],1,FALSE))=FALSE(),SUMIF(OFFSET(B113,1,0,50),B113,OFFSET(J113,1,0,50)),IF(F113="","",IF(ISERROR(VLOOKUP(F113,TræningsZoner!B:B,1,FALSE))=FALSE(),NormalTid,IF(F113="Stigningsløb",StigningsløbTid,IF(F113="Intervalløb",IntervalTid,IF(F113="Temposkift",TemposkiftTid,IF(F113="Konkurrenceløb",KonkurrenceløbTid,IF(F113="Distanceløb",DistanceløbTid,"Ukendt træningstype"))))))))</f>
        <v>2.8541666666666665</v>
      </c>
      <c r="K113" s="51">
        <f ca="1">IF(ISERROR(VLOOKUP(F113,Table3[[#All],[Type]],1,FALSE))=FALSE(),SUMIF(OFFSET(B113,1,0,50),B113,OFFSET(K113,1,0,50)),IF(F113="","",IF(ISERROR(VLOOKUP(F113,TræningsZoner!B:B,1,FALSE))=FALSE(),NormalDistance,IF(F113="Stigningsløb",StigningsløbDistance,IF(F113="Intervalløb",IntervalDistance,IF(F113="Temposkift",TemposkiftDistance,IF(F113="konkurrenceløb",KonkurrenceløbDistance,IF(F113="Distanceløb",DistanceløbDistance,"Ukendt træningstype"))))))))</f>
        <v>0.5</v>
      </c>
      <c r="L113" s="44"/>
      <c r="M113" s="45"/>
      <c r="N113" s="70"/>
    </row>
    <row r="114" spans="1:14" s="26" customFormat="1" hidden="1" outlineLevel="1" x14ac:dyDescent="0.25">
      <c r="A114" s="47"/>
      <c r="B114" s="48">
        <v>42818</v>
      </c>
      <c r="C114" s="44" t="str">
        <f t="shared" si="4"/>
        <v/>
      </c>
      <c r="D114" s="44" t="str">
        <f t="shared" si="5"/>
        <v/>
      </c>
      <c r="E114" s="44"/>
      <c r="F114" s="49" t="s">
        <v>36</v>
      </c>
      <c r="G114" s="49" t="s">
        <v>37</v>
      </c>
      <c r="H114" s="49" t="str">
        <f>IF(ISERROR(VLOOKUP(F114,Table3[[#All],[Type]],1,FALSE))=FALSE(),"",IF(F114="","",IFERROR(IFERROR(TræningsZone,StigningsløbZone),IF(F114="Intervalløb",IntervalZone,IF(F114="Temposkift",TemposkiftZone,IF(F114="Konkurrenceløb","N/A",IF(F114="Distanceløb",DistanceløbZone,"Ukendt træningstype")))))))</f>
        <v>Ae2</v>
      </c>
      <c r="I114" s="49" t="str">
        <f>IF(F114="Konkurrenceløb",KonkurrenceløbHastighed,IF(ISERROR(VLOOKUP(F114,Table3[[#All],[Type]],1,FALSE))=FALSE(),"",IF(F114="","",TræningsHastighed)))</f>
        <v>6:28</v>
      </c>
      <c r="J114" s="50">
        <f ca="1">IF(ISERROR(VLOOKUP(F114,Table3[[#All],[Type]],1,FALSE))=FALSE(),SUMIF(OFFSET(B114,1,0,50),B114,OFFSET(J114,1,0,50)),IF(F114="","",IF(ISERROR(VLOOKUP(F114,TræningsZoner!B:B,1,FALSE))=FALSE(),NormalTid,IF(F114="Stigningsløb",StigningsløbTid,IF(F114="Intervalløb",IntervalTid,IF(F114="Temposkift",TemposkiftTid,IF(F114="Konkurrenceløb",KonkurrenceløbTid,IF(F114="Distanceløb",DistanceløbTid,"Ukendt træningstype"))))))))</f>
        <v>3.2333333333333334</v>
      </c>
      <c r="K114" s="51">
        <f ca="1">IF(ISERROR(VLOOKUP(F114,Table3[[#All],[Type]],1,FALSE))=FALSE(),SUMIF(OFFSET(B114,1,0,50),B114,OFFSET(K114,1,0,50)),IF(F114="","",IF(ISERROR(VLOOKUP(F114,TræningsZoner!B:B,1,FALSE))=FALSE(),NormalDistance,IF(F114="Stigningsløb",StigningsløbDistance,IF(F114="Intervalløb",IntervalDistance,IF(F114="Temposkift",TemposkiftDistance,IF(F114="konkurrenceløb",KonkurrenceløbDistance,IF(F114="Distanceløb",DistanceløbDistance,"Ukendt træningstype"))))))))</f>
        <v>0.5</v>
      </c>
      <c r="L114" s="44"/>
      <c r="M114" s="45"/>
      <c r="N114" s="70"/>
    </row>
    <row r="115" spans="1:14" s="26" customFormat="1" hidden="1" outlineLevel="1" x14ac:dyDescent="0.25">
      <c r="A115" s="47"/>
      <c r="B115" s="48">
        <v>42818</v>
      </c>
      <c r="C115" s="44" t="str">
        <f t="shared" si="4"/>
        <v/>
      </c>
      <c r="D115" s="44" t="str">
        <f t="shared" si="5"/>
        <v/>
      </c>
      <c r="E115" s="44"/>
      <c r="F115" s="49" t="s">
        <v>36</v>
      </c>
      <c r="G115" s="49" t="s">
        <v>38</v>
      </c>
      <c r="H115" s="49" t="str">
        <f>IF(ISERROR(VLOOKUP(F115,Table3[[#All],[Type]],1,FALSE))=FALSE(),"",IF(F115="","",IFERROR(IFERROR(TræningsZone,StigningsløbZone),IF(F115="Intervalløb",IntervalZone,IF(F115="Temposkift",TemposkiftZone,IF(F115="Konkurrenceløb","N/A",IF(F115="Distanceløb",DistanceløbZone,"Ukendt træningstype")))))))</f>
        <v>An1</v>
      </c>
      <c r="I115" s="49" t="str">
        <f>IF(F115="Konkurrenceløb",KonkurrenceløbHastighed,IF(ISERROR(VLOOKUP(F115,Table3[[#All],[Type]],1,FALSE))=FALSE(),"",IF(F115="","",TræningsHastighed)))</f>
        <v>5:42,5</v>
      </c>
      <c r="J115" s="50">
        <f ca="1">IF(ISERROR(VLOOKUP(F115,Table3[[#All],[Type]],1,FALSE))=FALSE(),SUMIF(OFFSET(B115,1,0,50),B115,OFFSET(J115,1,0,50)),IF(F115="","",IF(ISERROR(VLOOKUP(F115,TræningsZoner!B:B,1,FALSE))=FALSE(),NormalTid,IF(F115="Stigningsløb",StigningsløbTid,IF(F115="Intervalløb",IntervalTid,IF(F115="Temposkift",TemposkiftTid,IF(F115="Konkurrenceløb",KonkurrenceløbTid,IF(F115="Distanceløb",DistanceløbTid,"Ukendt træningstype"))))))))</f>
        <v>2.8541666666666665</v>
      </c>
      <c r="K115" s="51">
        <f ca="1">IF(ISERROR(VLOOKUP(F115,Table3[[#All],[Type]],1,FALSE))=FALSE(),SUMIF(OFFSET(B115,1,0,50),B115,OFFSET(K115,1,0,50)),IF(F115="","",IF(ISERROR(VLOOKUP(F115,TræningsZoner!B:B,1,FALSE))=FALSE(),NormalDistance,IF(F115="Stigningsløb",StigningsløbDistance,IF(F115="Intervalløb",IntervalDistance,IF(F115="Temposkift",TemposkiftDistance,IF(F115="konkurrenceløb",KonkurrenceløbDistance,IF(F115="Distanceløb",DistanceløbDistance,"Ukendt træningstype"))))))))</f>
        <v>0.5</v>
      </c>
      <c r="L115" s="44"/>
      <c r="M115" s="45"/>
      <c r="N115" s="70"/>
    </row>
    <row r="116" spans="1:14" s="26" customFormat="1" hidden="1" outlineLevel="1" x14ac:dyDescent="0.25">
      <c r="A116" s="47"/>
      <c r="B116" s="48">
        <v>42818</v>
      </c>
      <c r="C116" s="44" t="str">
        <f t="shared" si="4"/>
        <v/>
      </c>
      <c r="D116" s="44" t="str">
        <f t="shared" si="5"/>
        <v/>
      </c>
      <c r="E116" s="44"/>
      <c r="F116" s="49" t="s">
        <v>36</v>
      </c>
      <c r="G116" s="49" t="s">
        <v>46</v>
      </c>
      <c r="H116" s="49" t="str">
        <f>IF(ISERROR(VLOOKUP(F116,Table3[[#All],[Type]],1,FALSE))=FALSE(),"",IF(F116="","",IFERROR(IFERROR(TræningsZone,StigningsløbZone),IF(F116="Intervalløb",IntervalZone,IF(F116="Temposkift",TemposkiftZone,IF(F116="Konkurrenceløb","N/A",IF(F116="Distanceløb",DistanceløbZone,"Ukendt træningstype")))))))</f>
        <v>An2</v>
      </c>
      <c r="I116" s="49" t="str">
        <f>IF(F116="Konkurrenceløb",KonkurrenceløbHastighed,IF(ISERROR(VLOOKUP(F116,Table3[[#All],[Type]],1,FALSE))=FALSE(),"",IF(F116="","",TræningsHastighed)))</f>
        <v>5:24,5</v>
      </c>
      <c r="J116" s="50">
        <f ca="1">IF(ISERROR(VLOOKUP(F116,Table3[[#All],[Type]],1,FALSE))=FALSE(),SUMIF(OFFSET(B116,1,0,50),B116,OFFSET(J116,1,0,50)),IF(F116="","",IF(ISERROR(VLOOKUP(F116,TræningsZoner!B:B,1,FALSE))=FALSE(),NormalTid,IF(F116="Stigningsløb",StigningsløbTid,IF(F116="Intervalløb",IntervalTid,IF(F116="Temposkift",TemposkiftTid,IF(F116="Konkurrenceløb",KonkurrenceløbTid,IF(F116="Distanceløb",DistanceløbTid,"Ukendt træningstype"))))))))</f>
        <v>2.7041666666666666</v>
      </c>
      <c r="K116" s="51">
        <f ca="1">IF(ISERROR(VLOOKUP(F116,Table3[[#All],[Type]],1,FALSE))=FALSE(),SUMIF(OFFSET(B116,1,0,50),B116,OFFSET(K116,1,0,50)),IF(F116="","",IF(ISERROR(VLOOKUP(F116,TræningsZoner!B:B,1,FALSE))=FALSE(),NormalDistance,IF(F116="Stigningsløb",StigningsløbDistance,IF(F116="Intervalløb",IntervalDistance,IF(F116="Temposkift",TemposkiftDistance,IF(F116="konkurrenceløb",KonkurrenceløbDistance,IF(F116="Distanceløb",DistanceløbDistance,"Ukendt træningstype"))))))))</f>
        <v>0.5</v>
      </c>
      <c r="L116" s="44"/>
      <c r="M116" s="45"/>
      <c r="N116" s="70"/>
    </row>
    <row r="117" spans="1:14" s="26" customFormat="1" hidden="1" outlineLevel="1" x14ac:dyDescent="0.25">
      <c r="A117" s="47"/>
      <c r="B117" s="48">
        <v>42818</v>
      </c>
      <c r="C117" s="44" t="str">
        <f t="shared" si="4"/>
        <v/>
      </c>
      <c r="D117" s="44" t="str">
        <f t="shared" si="5"/>
        <v/>
      </c>
      <c r="E117" s="44"/>
      <c r="F117" s="49" t="s">
        <v>41</v>
      </c>
      <c r="G117" s="49" t="s">
        <v>43</v>
      </c>
      <c r="H117" s="49" t="str">
        <f>IF(ISERROR(VLOOKUP(F117,Table3[[#All],[Type]],1,FALSE))=FALSE(),"",IF(F117="","",IFERROR(IFERROR(TræningsZone,StigningsløbZone),IF(F117="Intervalløb",IntervalZone,IF(F117="Temposkift",TemposkiftZone,IF(F117="Konkurrenceløb","N/A",IF(F117="Distanceløb",DistanceløbZone,"Ukendt træningstype")))))))</f>
        <v>Rest</v>
      </c>
      <c r="I117" s="49" t="str">
        <f>IF(F117="Konkurrenceløb",KonkurrenceløbHastighed,IF(ISERROR(VLOOKUP(F117,Table3[[#All],[Type]],1,FALSE))=FALSE(),"",IF(F117="","",TræningsHastighed)))</f>
        <v>9:59,5</v>
      </c>
      <c r="J117" s="50">
        <f ca="1">IF(ISERROR(VLOOKUP(F117,Table3[[#All],[Type]],1,FALSE))=FALSE(),SUMIF(OFFSET(B117,1,0,50),B117,OFFSET(J117,1,0,50)),IF(F117="","",IF(ISERROR(VLOOKUP(F117,TræningsZoner!B:B,1,FALSE))=FALSE(),NormalTid,IF(F117="Stigningsløb",StigningsløbTid,IF(F117="Intervalløb",IntervalTid,IF(F117="Temposkift",TemposkiftTid,IF(F117="Konkurrenceløb",KonkurrenceløbTid,IF(F117="Distanceløb",DistanceløbTid,"Ukendt træningstype"))))))))</f>
        <v>5</v>
      </c>
      <c r="K117" s="51">
        <f ca="1">IF(ISERROR(VLOOKUP(F117,Table3[[#All],[Type]],1,FALSE))=FALSE(),SUMIF(OFFSET(B117,1,0,50),B117,OFFSET(K117,1,0,50)),IF(F117="","",IF(ISERROR(VLOOKUP(F117,TræningsZoner!B:B,1,FALSE))=FALSE(),NormalDistance,IF(F117="Stigningsløb",StigningsløbDistance,IF(F117="Intervalløb",IntervalDistance,IF(F117="Temposkift",TemposkiftDistance,IF(F117="konkurrenceløb",KonkurrenceløbDistance,IF(F117="Distanceløb",DistanceløbDistance,"Ukendt træningstype"))))))))</f>
        <v>0.50041701417848206</v>
      </c>
      <c r="L117" s="44"/>
      <c r="M117" s="45"/>
      <c r="N117" s="70"/>
    </row>
    <row r="118" spans="1:14" s="26" customFormat="1" hidden="1" outlineLevel="1" x14ac:dyDescent="0.25">
      <c r="A118" s="47"/>
      <c r="B118" s="48">
        <v>42818</v>
      </c>
      <c r="C118" s="44" t="str">
        <f t="shared" si="4"/>
        <v/>
      </c>
      <c r="D118" s="44" t="str">
        <f t="shared" si="5"/>
        <v/>
      </c>
      <c r="E118" s="44"/>
      <c r="F118" s="49" t="s">
        <v>36</v>
      </c>
      <c r="G118" s="49" t="s">
        <v>37</v>
      </c>
      <c r="H118" s="49" t="str">
        <f>IF(ISERROR(VLOOKUP(F118,Table3[[#All],[Type]],1,FALSE))=FALSE(),"",IF(F118="","",IFERROR(IFERROR(TræningsZone,StigningsløbZone),IF(F118="Intervalløb",IntervalZone,IF(F118="Temposkift",TemposkiftZone,IF(F118="Konkurrenceløb","N/A",IF(F118="Distanceløb",DistanceløbZone,"Ukendt træningstype")))))))</f>
        <v>Ae2</v>
      </c>
      <c r="I118" s="49" t="str">
        <f>IF(F118="Konkurrenceløb",KonkurrenceløbHastighed,IF(ISERROR(VLOOKUP(F118,Table3[[#All],[Type]],1,FALSE))=FALSE(),"",IF(F118="","",TræningsHastighed)))</f>
        <v>6:28</v>
      </c>
      <c r="J118" s="50">
        <f ca="1">IF(ISERROR(VLOOKUP(F118,Table3[[#All],[Type]],1,FALSE))=FALSE(),SUMIF(OFFSET(B118,1,0,50),B118,OFFSET(J118,1,0,50)),IF(F118="","",IF(ISERROR(VLOOKUP(F118,TræningsZoner!B:B,1,FALSE))=FALSE(),NormalTid,IF(F118="Stigningsløb",StigningsløbTid,IF(F118="Intervalløb",IntervalTid,IF(F118="Temposkift",TemposkiftTid,IF(F118="Konkurrenceløb",KonkurrenceløbTid,IF(F118="Distanceløb",DistanceløbTid,"Ukendt træningstype"))))))))</f>
        <v>3.2333333333333334</v>
      </c>
      <c r="K118" s="51">
        <f ca="1">IF(ISERROR(VLOOKUP(F118,Table3[[#All],[Type]],1,FALSE))=FALSE(),SUMIF(OFFSET(B118,1,0,50),B118,OFFSET(K118,1,0,50)),IF(F118="","",IF(ISERROR(VLOOKUP(F118,TræningsZoner!B:B,1,FALSE))=FALSE(),NormalDistance,IF(F118="Stigningsløb",StigningsløbDistance,IF(F118="Intervalløb",IntervalDistance,IF(F118="Temposkift",TemposkiftDistance,IF(F118="konkurrenceløb",KonkurrenceløbDistance,IF(F118="Distanceløb",DistanceløbDistance,"Ukendt træningstype"))))))))</f>
        <v>0.5</v>
      </c>
      <c r="L118" s="44"/>
      <c r="M118" s="45"/>
      <c r="N118" s="70"/>
    </row>
    <row r="119" spans="1:14" s="26" customFormat="1" hidden="1" outlineLevel="1" x14ac:dyDescent="0.25">
      <c r="A119" s="47"/>
      <c r="B119" s="48">
        <v>42818</v>
      </c>
      <c r="C119" s="44" t="str">
        <f t="shared" si="4"/>
        <v/>
      </c>
      <c r="D119" s="44" t="str">
        <f t="shared" si="5"/>
        <v/>
      </c>
      <c r="E119" s="44"/>
      <c r="F119" s="49" t="s">
        <v>36</v>
      </c>
      <c r="G119" s="49" t="s">
        <v>38</v>
      </c>
      <c r="H119" s="49" t="str">
        <f>IF(ISERROR(VLOOKUP(F119,Table3[[#All],[Type]],1,FALSE))=FALSE(),"",IF(F119="","",IFERROR(IFERROR(TræningsZone,StigningsløbZone),IF(F119="Intervalløb",IntervalZone,IF(F119="Temposkift",TemposkiftZone,IF(F119="Konkurrenceløb","N/A",IF(F119="Distanceløb",DistanceløbZone,"Ukendt træningstype")))))))</f>
        <v>An1</v>
      </c>
      <c r="I119" s="49" t="str">
        <f>IF(F119="Konkurrenceløb",KonkurrenceløbHastighed,IF(ISERROR(VLOOKUP(F119,Table3[[#All],[Type]],1,FALSE))=FALSE(),"",IF(F119="","",TræningsHastighed)))</f>
        <v>5:42,5</v>
      </c>
      <c r="J119" s="50">
        <f ca="1">IF(ISERROR(VLOOKUP(F119,Table3[[#All],[Type]],1,FALSE))=FALSE(),SUMIF(OFFSET(B119,1,0,50),B119,OFFSET(J119,1,0,50)),IF(F119="","",IF(ISERROR(VLOOKUP(F119,TræningsZoner!B:B,1,FALSE))=FALSE(),NormalTid,IF(F119="Stigningsløb",StigningsløbTid,IF(F119="Intervalløb",IntervalTid,IF(F119="Temposkift",TemposkiftTid,IF(F119="Konkurrenceløb",KonkurrenceløbTid,IF(F119="Distanceløb",DistanceløbTid,"Ukendt træningstype"))))))))</f>
        <v>2.8541666666666665</v>
      </c>
      <c r="K119" s="51">
        <f ca="1">IF(ISERROR(VLOOKUP(F119,Table3[[#All],[Type]],1,FALSE))=FALSE(),SUMIF(OFFSET(B119,1,0,50),B119,OFFSET(K119,1,0,50)),IF(F119="","",IF(ISERROR(VLOOKUP(F119,TræningsZoner!B:B,1,FALSE))=FALSE(),NormalDistance,IF(F119="Stigningsløb",StigningsløbDistance,IF(F119="Intervalløb",IntervalDistance,IF(F119="Temposkift",TemposkiftDistance,IF(F119="konkurrenceløb",KonkurrenceløbDistance,IF(F119="Distanceløb",DistanceløbDistance,"Ukendt træningstype"))))))))</f>
        <v>0.5</v>
      </c>
      <c r="L119" s="44"/>
      <c r="M119" s="45"/>
      <c r="N119" s="70"/>
    </row>
    <row r="120" spans="1:14" s="26" customFormat="1" hidden="1" outlineLevel="1" x14ac:dyDescent="0.25">
      <c r="A120" s="47"/>
      <c r="B120" s="48">
        <v>42818</v>
      </c>
      <c r="C120" s="44" t="str">
        <f t="shared" si="4"/>
        <v/>
      </c>
      <c r="D120" s="44" t="str">
        <f t="shared" si="5"/>
        <v/>
      </c>
      <c r="E120" s="44"/>
      <c r="F120" s="49" t="s">
        <v>36</v>
      </c>
      <c r="G120" s="49" t="s">
        <v>37</v>
      </c>
      <c r="H120" s="49" t="str">
        <f>IF(ISERROR(VLOOKUP(F120,Table3[[#All],[Type]],1,FALSE))=FALSE(),"",IF(F120="","",IFERROR(IFERROR(TræningsZone,StigningsløbZone),IF(F120="Intervalløb",IntervalZone,IF(F120="Temposkift",TemposkiftZone,IF(F120="Konkurrenceløb","N/A",IF(F120="Distanceløb",DistanceløbZone,"Ukendt træningstype")))))))</f>
        <v>Ae2</v>
      </c>
      <c r="I120" s="49" t="str">
        <f>IF(F120="Konkurrenceløb",KonkurrenceløbHastighed,IF(ISERROR(VLOOKUP(F120,Table3[[#All],[Type]],1,FALSE))=FALSE(),"",IF(F120="","",TræningsHastighed)))</f>
        <v>6:28</v>
      </c>
      <c r="J120" s="50">
        <f ca="1">IF(ISERROR(VLOOKUP(F120,Table3[[#All],[Type]],1,FALSE))=FALSE(),SUMIF(OFFSET(B120,1,0,50),B120,OFFSET(J120,1,0,50)),IF(F120="","",IF(ISERROR(VLOOKUP(F120,TræningsZoner!B:B,1,FALSE))=FALSE(),NormalTid,IF(F120="Stigningsløb",StigningsløbTid,IF(F120="Intervalløb",IntervalTid,IF(F120="Temposkift",TemposkiftTid,IF(F120="Konkurrenceløb",KonkurrenceløbTid,IF(F120="Distanceløb",DistanceløbTid,"Ukendt træningstype"))))))))</f>
        <v>3.2333333333333334</v>
      </c>
      <c r="K120" s="51">
        <f ca="1">IF(ISERROR(VLOOKUP(F120,Table3[[#All],[Type]],1,FALSE))=FALSE(),SUMIF(OFFSET(B120,1,0,50),B120,OFFSET(K120,1,0,50)),IF(F120="","",IF(ISERROR(VLOOKUP(F120,TræningsZoner!B:B,1,FALSE))=FALSE(),NormalDistance,IF(F120="Stigningsløb",StigningsløbDistance,IF(F120="Intervalløb",IntervalDistance,IF(F120="Temposkift",TemposkiftDistance,IF(F120="konkurrenceløb",KonkurrenceløbDistance,IF(F120="Distanceløb",DistanceløbDistance,"Ukendt træningstype"))))))))</f>
        <v>0.5</v>
      </c>
      <c r="L120" s="44"/>
      <c r="M120" s="45"/>
      <c r="N120" s="70"/>
    </row>
    <row r="121" spans="1:14" s="26" customFormat="1" hidden="1" outlineLevel="1" x14ac:dyDescent="0.25">
      <c r="A121" s="47"/>
      <c r="B121" s="48">
        <v>42818</v>
      </c>
      <c r="C121" s="44" t="str">
        <f t="shared" si="4"/>
        <v/>
      </c>
      <c r="D121" s="44" t="str">
        <f t="shared" si="5"/>
        <v/>
      </c>
      <c r="E121" s="44"/>
      <c r="F121" s="49" t="s">
        <v>36</v>
      </c>
      <c r="G121" s="49" t="s">
        <v>38</v>
      </c>
      <c r="H121" s="49" t="str">
        <f>IF(ISERROR(VLOOKUP(F121,Table3[[#All],[Type]],1,FALSE))=FALSE(),"",IF(F121="","",IFERROR(IFERROR(TræningsZone,StigningsløbZone),IF(F121="Intervalløb",IntervalZone,IF(F121="Temposkift",TemposkiftZone,IF(F121="Konkurrenceløb","N/A",IF(F121="Distanceløb",DistanceløbZone,"Ukendt træningstype")))))))</f>
        <v>An1</v>
      </c>
      <c r="I121" s="49" t="str">
        <f>IF(F121="Konkurrenceløb",KonkurrenceløbHastighed,IF(ISERROR(VLOOKUP(F121,Table3[[#All],[Type]],1,FALSE))=FALSE(),"",IF(F121="","",TræningsHastighed)))</f>
        <v>5:42,5</v>
      </c>
      <c r="J121" s="50">
        <f ca="1">IF(ISERROR(VLOOKUP(F121,Table3[[#All],[Type]],1,FALSE))=FALSE(),SUMIF(OFFSET(B121,1,0,50),B121,OFFSET(J121,1,0,50)),IF(F121="","",IF(ISERROR(VLOOKUP(F121,TræningsZoner!B:B,1,FALSE))=FALSE(),NormalTid,IF(F121="Stigningsløb",StigningsløbTid,IF(F121="Intervalløb",IntervalTid,IF(F121="Temposkift",TemposkiftTid,IF(F121="Konkurrenceløb",KonkurrenceløbTid,IF(F121="Distanceløb",DistanceløbTid,"Ukendt træningstype"))))))))</f>
        <v>2.8541666666666665</v>
      </c>
      <c r="K121" s="51">
        <f ca="1">IF(ISERROR(VLOOKUP(F121,Table3[[#All],[Type]],1,FALSE))=FALSE(),SUMIF(OFFSET(B121,1,0,50),B121,OFFSET(K121,1,0,50)),IF(F121="","",IF(ISERROR(VLOOKUP(F121,TræningsZoner!B:B,1,FALSE))=FALSE(),NormalDistance,IF(F121="Stigningsløb",StigningsløbDistance,IF(F121="Intervalløb",IntervalDistance,IF(F121="Temposkift",TemposkiftDistance,IF(F121="konkurrenceløb",KonkurrenceløbDistance,IF(F121="Distanceløb",DistanceløbDistance,"Ukendt træningstype"))))))))</f>
        <v>0.5</v>
      </c>
      <c r="L121" s="44"/>
      <c r="M121" s="45"/>
      <c r="N121" s="70"/>
    </row>
    <row r="122" spans="1:14" s="26" customFormat="1" hidden="1" outlineLevel="1" x14ac:dyDescent="0.25">
      <c r="A122" s="47"/>
      <c r="B122" s="48">
        <v>42818</v>
      </c>
      <c r="C122" s="44" t="str">
        <f t="shared" si="4"/>
        <v/>
      </c>
      <c r="D122" s="44" t="str">
        <f t="shared" si="5"/>
        <v/>
      </c>
      <c r="E122" s="44"/>
      <c r="F122" s="49" t="s">
        <v>36</v>
      </c>
      <c r="G122" s="49" t="s">
        <v>46</v>
      </c>
      <c r="H122" s="49" t="str">
        <f>IF(ISERROR(VLOOKUP(F122,Table3[[#All],[Type]],1,FALSE))=FALSE(),"",IF(F122="","",IFERROR(IFERROR(TræningsZone,StigningsløbZone),IF(F122="Intervalløb",IntervalZone,IF(F122="Temposkift",TemposkiftZone,IF(F122="Konkurrenceløb","N/A",IF(F122="Distanceløb",DistanceløbZone,"Ukendt træningstype")))))))</f>
        <v>An2</v>
      </c>
      <c r="I122" s="49" t="str">
        <f>IF(F122="Konkurrenceløb",KonkurrenceløbHastighed,IF(ISERROR(VLOOKUP(F122,Table3[[#All],[Type]],1,FALSE))=FALSE(),"",IF(F122="","",TræningsHastighed)))</f>
        <v>5:24,5</v>
      </c>
      <c r="J122" s="50">
        <f ca="1">IF(ISERROR(VLOOKUP(F122,Table3[[#All],[Type]],1,FALSE))=FALSE(),SUMIF(OFFSET(B122,1,0,50),B122,OFFSET(J122,1,0,50)),IF(F122="","",IF(ISERROR(VLOOKUP(F122,TræningsZoner!B:B,1,FALSE))=FALSE(),NormalTid,IF(F122="Stigningsløb",StigningsløbTid,IF(F122="Intervalløb",IntervalTid,IF(F122="Temposkift",TemposkiftTid,IF(F122="Konkurrenceløb",KonkurrenceløbTid,IF(F122="Distanceløb",DistanceløbTid,"Ukendt træningstype"))))))))</f>
        <v>2.7041666666666666</v>
      </c>
      <c r="K122" s="51">
        <f ca="1">IF(ISERROR(VLOOKUP(F122,Table3[[#All],[Type]],1,FALSE))=FALSE(),SUMIF(OFFSET(B122,1,0,50),B122,OFFSET(K122,1,0,50)),IF(F122="","",IF(ISERROR(VLOOKUP(F122,TræningsZoner!B:B,1,FALSE))=FALSE(),NormalDistance,IF(F122="Stigningsløb",StigningsløbDistance,IF(F122="Intervalløb",IntervalDistance,IF(F122="Temposkift",TemposkiftDistance,IF(F122="konkurrenceløb",KonkurrenceløbDistance,IF(F122="Distanceløb",DistanceløbDistance,"Ukendt træningstype"))))))))</f>
        <v>0.5</v>
      </c>
      <c r="L122" s="44"/>
      <c r="M122" s="45"/>
      <c r="N122" s="70"/>
    </row>
    <row r="123" spans="1:14" s="26" customFormat="1" hidden="1" outlineLevel="1" x14ac:dyDescent="0.25">
      <c r="A123" s="47"/>
      <c r="B123" s="48">
        <v>42818</v>
      </c>
      <c r="C123" s="44" t="str">
        <f t="shared" si="4"/>
        <v/>
      </c>
      <c r="D123" s="44" t="str">
        <f t="shared" si="5"/>
        <v/>
      </c>
      <c r="E123" s="44"/>
      <c r="F123" s="49" t="s">
        <v>41</v>
      </c>
      <c r="G123" s="49" t="s">
        <v>43</v>
      </c>
      <c r="H123" s="49" t="str">
        <f>IF(ISERROR(VLOOKUP(F123,Table3[[#All],[Type]],1,FALSE))=FALSE(),"",IF(F123="","",IFERROR(IFERROR(TræningsZone,StigningsløbZone),IF(F123="Intervalløb",IntervalZone,IF(F123="Temposkift",TemposkiftZone,IF(F123="Konkurrenceløb","N/A",IF(F123="Distanceløb",DistanceløbZone,"Ukendt træningstype")))))))</f>
        <v>Rest</v>
      </c>
      <c r="I123" s="49" t="str">
        <f>IF(F123="Konkurrenceløb",KonkurrenceløbHastighed,IF(ISERROR(VLOOKUP(F123,Table3[[#All],[Type]],1,FALSE))=FALSE(),"",IF(F123="","",TræningsHastighed)))</f>
        <v>9:59,5</v>
      </c>
      <c r="J123" s="50">
        <f ca="1">IF(ISERROR(VLOOKUP(F123,Table3[[#All],[Type]],1,FALSE))=FALSE(),SUMIF(OFFSET(B123,1,0,50),B123,OFFSET(J123,1,0,50)),IF(F123="","",IF(ISERROR(VLOOKUP(F123,TræningsZoner!B:B,1,FALSE))=FALSE(),NormalTid,IF(F123="Stigningsløb",StigningsløbTid,IF(F123="Intervalløb",IntervalTid,IF(F123="Temposkift",TemposkiftTid,IF(F123="Konkurrenceløb",KonkurrenceløbTid,IF(F123="Distanceløb",DistanceløbTid,"Ukendt træningstype"))))))))</f>
        <v>5</v>
      </c>
      <c r="K123" s="51">
        <f ca="1">IF(ISERROR(VLOOKUP(F123,Table3[[#All],[Type]],1,FALSE))=FALSE(),SUMIF(OFFSET(B123,1,0,50),B123,OFFSET(K123,1,0,50)),IF(F123="","",IF(ISERROR(VLOOKUP(F123,TræningsZoner!B:B,1,FALSE))=FALSE(),NormalDistance,IF(F123="Stigningsløb",StigningsløbDistance,IF(F123="Intervalløb",IntervalDistance,IF(F123="Temposkift",TemposkiftDistance,IF(F123="konkurrenceløb",KonkurrenceløbDistance,IF(F123="Distanceløb",DistanceløbDistance,"Ukendt træningstype"))))))))</f>
        <v>0.50041701417848206</v>
      </c>
      <c r="L123" s="44"/>
      <c r="M123" s="45"/>
      <c r="N123" s="70"/>
    </row>
    <row r="124" spans="1:14" s="26" customFormat="1" hidden="1" outlineLevel="1" x14ac:dyDescent="0.25">
      <c r="A124" s="47"/>
      <c r="B124" s="48">
        <v>42818</v>
      </c>
      <c r="C124" s="44" t="str">
        <f t="shared" si="4"/>
        <v/>
      </c>
      <c r="D124" s="44" t="str">
        <f t="shared" si="5"/>
        <v/>
      </c>
      <c r="E124" s="44"/>
      <c r="F124" s="49" t="s">
        <v>36</v>
      </c>
      <c r="G124" s="49" t="s">
        <v>37</v>
      </c>
      <c r="H124" s="49" t="str">
        <f>IF(ISERROR(VLOOKUP(F124,Table3[[#All],[Type]],1,FALSE))=FALSE(),"",IF(F124="","",IFERROR(IFERROR(TræningsZone,StigningsløbZone),IF(F124="Intervalløb",IntervalZone,IF(F124="Temposkift",TemposkiftZone,IF(F124="Konkurrenceløb","N/A",IF(F124="Distanceløb",DistanceløbZone,"Ukendt træningstype")))))))</f>
        <v>Ae2</v>
      </c>
      <c r="I124" s="49" t="str">
        <f>IF(F124="Konkurrenceløb",KonkurrenceløbHastighed,IF(ISERROR(VLOOKUP(F124,Table3[[#All],[Type]],1,FALSE))=FALSE(),"",IF(F124="","",TræningsHastighed)))</f>
        <v>6:28</v>
      </c>
      <c r="J124" s="50">
        <f ca="1">IF(ISERROR(VLOOKUP(F124,Table3[[#All],[Type]],1,FALSE))=FALSE(),SUMIF(OFFSET(B124,1,0,50),B124,OFFSET(J124,1,0,50)),IF(F124="","",IF(ISERROR(VLOOKUP(F124,TræningsZoner!B:B,1,FALSE))=FALSE(),NormalTid,IF(F124="Stigningsløb",StigningsløbTid,IF(F124="Intervalløb",IntervalTid,IF(F124="Temposkift",TemposkiftTid,IF(F124="Konkurrenceløb",KonkurrenceløbTid,IF(F124="Distanceløb",DistanceløbTid,"Ukendt træningstype"))))))))</f>
        <v>3.2333333333333334</v>
      </c>
      <c r="K124" s="51">
        <f ca="1">IF(ISERROR(VLOOKUP(F124,Table3[[#All],[Type]],1,FALSE))=FALSE(),SUMIF(OFFSET(B124,1,0,50),B124,OFFSET(K124,1,0,50)),IF(F124="","",IF(ISERROR(VLOOKUP(F124,TræningsZoner!B:B,1,FALSE))=FALSE(),NormalDistance,IF(F124="Stigningsløb",StigningsløbDistance,IF(F124="Intervalløb",IntervalDistance,IF(F124="Temposkift",TemposkiftDistance,IF(F124="konkurrenceløb",KonkurrenceløbDistance,IF(F124="Distanceløb",DistanceløbDistance,"Ukendt træningstype"))))))))</f>
        <v>0.5</v>
      </c>
      <c r="L124" s="44"/>
      <c r="M124" s="45"/>
      <c r="N124" s="70"/>
    </row>
    <row r="125" spans="1:14" s="26" customFormat="1" hidden="1" outlineLevel="1" x14ac:dyDescent="0.25">
      <c r="A125" s="47"/>
      <c r="B125" s="48">
        <v>42818</v>
      </c>
      <c r="C125" s="44" t="str">
        <f t="shared" si="4"/>
        <v/>
      </c>
      <c r="D125" s="44" t="str">
        <f t="shared" si="5"/>
        <v/>
      </c>
      <c r="E125" s="44"/>
      <c r="F125" s="49" t="s">
        <v>36</v>
      </c>
      <c r="G125" s="49" t="s">
        <v>38</v>
      </c>
      <c r="H125" s="49" t="str">
        <f>IF(ISERROR(VLOOKUP(F125,Table3[[#All],[Type]],1,FALSE))=FALSE(),"",IF(F125="","",IFERROR(IFERROR(TræningsZone,StigningsløbZone),IF(F125="Intervalløb",IntervalZone,IF(F125="Temposkift",TemposkiftZone,IF(F125="Konkurrenceløb","N/A",IF(F125="Distanceløb",DistanceløbZone,"Ukendt træningstype")))))))</f>
        <v>An1</v>
      </c>
      <c r="I125" s="49" t="str">
        <f>IF(F125="Konkurrenceløb",KonkurrenceløbHastighed,IF(ISERROR(VLOOKUP(F125,Table3[[#All],[Type]],1,FALSE))=FALSE(),"",IF(F125="","",TræningsHastighed)))</f>
        <v>5:42,5</v>
      </c>
      <c r="J125" s="50">
        <f ca="1">IF(ISERROR(VLOOKUP(F125,Table3[[#All],[Type]],1,FALSE))=FALSE(),SUMIF(OFFSET(B125,1,0,50),B125,OFFSET(J125,1,0,50)),IF(F125="","",IF(ISERROR(VLOOKUP(F125,TræningsZoner!B:B,1,FALSE))=FALSE(),NormalTid,IF(F125="Stigningsløb",StigningsløbTid,IF(F125="Intervalløb",IntervalTid,IF(F125="Temposkift",TemposkiftTid,IF(F125="Konkurrenceløb",KonkurrenceløbTid,IF(F125="Distanceløb",DistanceløbTid,"Ukendt træningstype"))))))))</f>
        <v>2.8541666666666665</v>
      </c>
      <c r="K125" s="51">
        <f ca="1">IF(ISERROR(VLOOKUP(F125,Table3[[#All],[Type]],1,FALSE))=FALSE(),SUMIF(OFFSET(B125,1,0,50),B125,OFFSET(K125,1,0,50)),IF(F125="","",IF(ISERROR(VLOOKUP(F125,TræningsZoner!B:B,1,FALSE))=FALSE(),NormalDistance,IF(F125="Stigningsløb",StigningsløbDistance,IF(F125="Intervalløb",IntervalDistance,IF(F125="Temposkift",TemposkiftDistance,IF(F125="konkurrenceløb",KonkurrenceløbDistance,IF(F125="Distanceløb",DistanceløbDistance,"Ukendt træningstype"))))))))</f>
        <v>0.5</v>
      </c>
      <c r="L125" s="44"/>
      <c r="M125" s="45"/>
      <c r="N125" s="70"/>
    </row>
    <row r="126" spans="1:14" s="26" customFormat="1" hidden="1" outlineLevel="1" x14ac:dyDescent="0.25">
      <c r="A126" s="47"/>
      <c r="B126" s="48">
        <v>42818</v>
      </c>
      <c r="C126" s="44" t="str">
        <f t="shared" si="4"/>
        <v/>
      </c>
      <c r="D126" s="44" t="str">
        <f t="shared" si="5"/>
        <v/>
      </c>
      <c r="E126" s="44"/>
      <c r="F126" s="49" t="s">
        <v>36</v>
      </c>
      <c r="G126" s="49" t="s">
        <v>37</v>
      </c>
      <c r="H126" s="49" t="str">
        <f>IF(ISERROR(VLOOKUP(F126,Table3[[#All],[Type]],1,FALSE))=FALSE(),"",IF(F126="","",IFERROR(IFERROR(TræningsZone,StigningsløbZone),IF(F126="Intervalløb",IntervalZone,IF(F126="Temposkift",TemposkiftZone,IF(F126="Konkurrenceløb","N/A",IF(F126="Distanceløb",DistanceløbZone,"Ukendt træningstype")))))))</f>
        <v>Ae2</v>
      </c>
      <c r="I126" s="49" t="str">
        <f>IF(F126="Konkurrenceløb",KonkurrenceløbHastighed,IF(ISERROR(VLOOKUP(F126,Table3[[#All],[Type]],1,FALSE))=FALSE(),"",IF(F126="","",TræningsHastighed)))</f>
        <v>6:28</v>
      </c>
      <c r="J126" s="50">
        <f ca="1">IF(ISERROR(VLOOKUP(F126,Table3[[#All],[Type]],1,FALSE))=FALSE(),SUMIF(OFFSET(B126,1,0,50),B126,OFFSET(J126,1,0,50)),IF(F126="","",IF(ISERROR(VLOOKUP(F126,TræningsZoner!B:B,1,FALSE))=FALSE(),NormalTid,IF(F126="Stigningsløb",StigningsløbTid,IF(F126="Intervalløb",IntervalTid,IF(F126="Temposkift",TemposkiftTid,IF(F126="Konkurrenceløb",KonkurrenceløbTid,IF(F126="Distanceløb",DistanceløbTid,"Ukendt træningstype"))))))))</f>
        <v>3.2333333333333334</v>
      </c>
      <c r="K126" s="51">
        <f ca="1">IF(ISERROR(VLOOKUP(F126,Table3[[#All],[Type]],1,FALSE))=FALSE(),SUMIF(OFFSET(B126,1,0,50),B126,OFFSET(K126,1,0,50)),IF(F126="","",IF(ISERROR(VLOOKUP(F126,TræningsZoner!B:B,1,FALSE))=FALSE(),NormalDistance,IF(F126="Stigningsløb",StigningsløbDistance,IF(F126="Intervalløb",IntervalDistance,IF(F126="Temposkift",TemposkiftDistance,IF(F126="konkurrenceløb",KonkurrenceløbDistance,IF(F126="Distanceløb",DistanceløbDistance,"Ukendt træningstype"))))))))</f>
        <v>0.5</v>
      </c>
      <c r="L126" s="44"/>
      <c r="M126" s="45"/>
      <c r="N126" s="70"/>
    </row>
    <row r="127" spans="1:14" s="26" customFormat="1" hidden="1" outlineLevel="1" x14ac:dyDescent="0.25">
      <c r="A127" s="47"/>
      <c r="B127" s="48">
        <v>42818</v>
      </c>
      <c r="C127" s="44" t="str">
        <f t="shared" si="4"/>
        <v/>
      </c>
      <c r="D127" s="44" t="str">
        <f t="shared" si="5"/>
        <v/>
      </c>
      <c r="E127" s="44"/>
      <c r="F127" s="49" t="s">
        <v>36</v>
      </c>
      <c r="G127" s="49" t="s">
        <v>38</v>
      </c>
      <c r="H127" s="49" t="str">
        <f>IF(ISERROR(VLOOKUP(F127,Table3[[#All],[Type]],1,FALSE))=FALSE(),"",IF(F127="","",IFERROR(IFERROR(TræningsZone,StigningsløbZone),IF(F127="Intervalløb",IntervalZone,IF(F127="Temposkift",TemposkiftZone,IF(F127="Konkurrenceløb","N/A",IF(F127="Distanceløb",DistanceløbZone,"Ukendt træningstype")))))))</f>
        <v>An1</v>
      </c>
      <c r="I127" s="49" t="str">
        <f>IF(F127="Konkurrenceløb",KonkurrenceløbHastighed,IF(ISERROR(VLOOKUP(F127,Table3[[#All],[Type]],1,FALSE))=FALSE(),"",IF(F127="","",TræningsHastighed)))</f>
        <v>5:42,5</v>
      </c>
      <c r="J127" s="50">
        <f ca="1">IF(ISERROR(VLOOKUP(F127,Table3[[#All],[Type]],1,FALSE))=FALSE(),SUMIF(OFFSET(B127,1,0,50),B127,OFFSET(J127,1,0,50)),IF(F127="","",IF(ISERROR(VLOOKUP(F127,TræningsZoner!B:B,1,FALSE))=FALSE(),NormalTid,IF(F127="Stigningsløb",StigningsløbTid,IF(F127="Intervalløb",IntervalTid,IF(F127="Temposkift",TemposkiftTid,IF(F127="Konkurrenceløb",KonkurrenceløbTid,IF(F127="Distanceløb",DistanceløbTid,"Ukendt træningstype"))))))))</f>
        <v>2.8541666666666665</v>
      </c>
      <c r="K127" s="51">
        <f ca="1">IF(ISERROR(VLOOKUP(F127,Table3[[#All],[Type]],1,FALSE))=FALSE(),SUMIF(OFFSET(B127,1,0,50),B127,OFFSET(K127,1,0,50)),IF(F127="","",IF(ISERROR(VLOOKUP(F127,TræningsZoner!B:B,1,FALSE))=FALSE(),NormalDistance,IF(F127="Stigningsløb",StigningsløbDistance,IF(F127="Intervalløb",IntervalDistance,IF(F127="Temposkift",TemposkiftDistance,IF(F127="konkurrenceløb",KonkurrenceløbDistance,IF(F127="Distanceløb",DistanceløbDistance,"Ukendt træningstype"))))))))</f>
        <v>0.5</v>
      </c>
      <c r="L127" s="44"/>
      <c r="M127" s="45"/>
      <c r="N127" s="70"/>
    </row>
    <row r="128" spans="1:14" s="26" customFormat="1" hidden="1" outlineLevel="1" x14ac:dyDescent="0.25">
      <c r="A128" s="47"/>
      <c r="B128" s="48">
        <v>42818</v>
      </c>
      <c r="C128" s="44" t="str">
        <f t="shared" si="4"/>
        <v/>
      </c>
      <c r="D128" s="44" t="str">
        <f t="shared" si="5"/>
        <v/>
      </c>
      <c r="E128" s="44"/>
      <c r="F128" s="49" t="s">
        <v>36</v>
      </c>
      <c r="G128" s="49" t="s">
        <v>46</v>
      </c>
      <c r="H128" s="49" t="str">
        <f>IF(ISERROR(VLOOKUP(F128,Table3[[#All],[Type]],1,FALSE))=FALSE(),"",IF(F128="","",IFERROR(IFERROR(TræningsZone,StigningsløbZone),IF(F128="Intervalløb",IntervalZone,IF(F128="Temposkift",TemposkiftZone,IF(F128="Konkurrenceløb","N/A",IF(F128="Distanceløb",DistanceløbZone,"Ukendt træningstype")))))))</f>
        <v>An2</v>
      </c>
      <c r="I128" s="49" t="str">
        <f>IF(F128="Konkurrenceløb",KonkurrenceløbHastighed,IF(ISERROR(VLOOKUP(F128,Table3[[#All],[Type]],1,FALSE))=FALSE(),"",IF(F128="","",TræningsHastighed)))</f>
        <v>5:24,5</v>
      </c>
      <c r="J128" s="50">
        <f ca="1">IF(ISERROR(VLOOKUP(F128,Table3[[#All],[Type]],1,FALSE))=FALSE(),SUMIF(OFFSET(B128,1,0,50),B128,OFFSET(J128,1,0,50)),IF(F128="","",IF(ISERROR(VLOOKUP(F128,TræningsZoner!B:B,1,FALSE))=FALSE(),NormalTid,IF(F128="Stigningsløb",StigningsløbTid,IF(F128="Intervalløb",IntervalTid,IF(F128="Temposkift",TemposkiftTid,IF(F128="Konkurrenceløb",KonkurrenceløbTid,IF(F128="Distanceløb",DistanceløbTid,"Ukendt træningstype"))))))))</f>
        <v>2.7041666666666666</v>
      </c>
      <c r="K128" s="51">
        <f ca="1">IF(ISERROR(VLOOKUP(F128,Table3[[#All],[Type]],1,FALSE))=FALSE(),SUMIF(OFFSET(B128,1,0,50),B128,OFFSET(K128,1,0,50)),IF(F128="","",IF(ISERROR(VLOOKUP(F128,TræningsZoner!B:B,1,FALSE))=FALSE(),NormalDistance,IF(F128="Stigningsløb",StigningsløbDistance,IF(F128="Intervalløb",IntervalDistance,IF(F128="Temposkift",TemposkiftDistance,IF(F128="konkurrenceløb",KonkurrenceløbDistance,IF(F128="Distanceløb",DistanceløbDistance,"Ukendt træningstype"))))))))</f>
        <v>0.5</v>
      </c>
      <c r="L128" s="44"/>
      <c r="M128" s="45"/>
      <c r="N128" s="70"/>
    </row>
    <row r="129" spans="1:14" s="26" customFormat="1" hidden="1" outlineLevel="1" x14ac:dyDescent="0.25">
      <c r="A129" s="47"/>
      <c r="B129" s="48">
        <v>42818</v>
      </c>
      <c r="C129" s="44" t="str">
        <f t="shared" si="4"/>
        <v/>
      </c>
      <c r="D129" s="44" t="str">
        <f t="shared" si="5"/>
        <v/>
      </c>
      <c r="E129" s="44"/>
      <c r="F129" s="49" t="s">
        <v>23</v>
      </c>
      <c r="G129" s="49" t="s">
        <v>26</v>
      </c>
      <c r="H129" s="49" t="str">
        <f>IF(ISERROR(VLOOKUP(F129,Table3[[#All],[Type]],1,FALSE))=FALSE(),"",IF(F129="","",IFERROR(IFERROR(TræningsZone,StigningsløbZone),IF(F129="Intervalløb",IntervalZone,IF(F129="Temposkift",TemposkiftZone,IF(F129="Konkurrenceløb","N/A",IF(F129="Distanceløb",DistanceløbZone,"Ukendt træningstype")))))))</f>
        <v>Ae1</v>
      </c>
      <c r="I129" s="49" t="str">
        <f>IF(F129="Konkurrenceløb",KonkurrenceløbHastighed,IF(ISERROR(VLOOKUP(F129,Table3[[#All],[Type]],1,FALSE))=FALSE(),"",IF(F129="","",TræningsHastighed)))</f>
        <v>7:07,5</v>
      </c>
      <c r="J129" s="50">
        <f ca="1">IF(ISERROR(VLOOKUP(F129,Table3[[#All],[Type]],1,FALSE))=FALSE(),SUMIF(OFFSET(B129,1,0,50),B129,OFFSET(J129,1,0,50)),IF(F129="","",IF(ISERROR(VLOOKUP(F129,TræningsZoner!B:B,1,FALSE))=FALSE(),NormalTid,IF(F129="Stigningsløb",StigningsløbTid,IF(F129="Intervalløb",IntervalTid,IF(F129="Temposkift",TemposkiftTid,IF(F129="Konkurrenceløb",KonkurrenceløbTid,IF(F129="Distanceløb",DistanceløbTid,"Ukendt træningstype"))))))))</f>
        <v>15</v>
      </c>
      <c r="K129" s="51">
        <f ca="1">IF(ISERROR(VLOOKUP(F129,Table3[[#All],[Type]],1,FALSE))=FALSE(),SUMIF(OFFSET(B129,1,0,50),B129,OFFSET(K129,1,0,50)),IF(F129="","",IF(ISERROR(VLOOKUP(F129,TræningsZoner!B:B,1,FALSE))=FALSE(),NormalDistance,IF(F129="Stigningsløb",StigningsløbDistance,IF(F129="Intervalløb",IntervalDistance,IF(F129="Temposkift",TemposkiftDistance,IF(F129="konkurrenceløb",KonkurrenceløbDistance,IF(F129="Distanceløb",DistanceløbDistance,"Ukendt træningstype"))))))))</f>
        <v>2.1052631578947367</v>
      </c>
      <c r="L129" s="44"/>
      <c r="M129" s="45"/>
      <c r="N129" s="70"/>
    </row>
    <row r="130" spans="1:14" collapsed="1" x14ac:dyDescent="0.25">
      <c r="A130" s="42">
        <f t="shared" si="3"/>
        <v>42816</v>
      </c>
      <c r="B130" s="43">
        <v>42816</v>
      </c>
      <c r="C130" s="44">
        <f t="shared" si="4"/>
        <v>13</v>
      </c>
      <c r="D130" s="44">
        <f t="shared" si="5"/>
        <v>2017</v>
      </c>
      <c r="E130" s="44" t="s">
        <v>18</v>
      </c>
      <c r="F130" s="45" t="s">
        <v>22</v>
      </c>
      <c r="G130" s="45"/>
      <c r="H130" s="45" t="str">
        <f>IF(ISERROR(VLOOKUP(F130,Table3[[#All],[Type]],1,FALSE))=FALSE(),"",IF(F130="","",IFERROR(IFERROR(TræningsZone,StigningsløbZone),IF(F130="Intervalløb",IntervalZone,IF(F130="Temposkift",TemposkiftZone,IF(F130="Konkurrenceløb","N/A",IF(F130="Distanceløb",DistanceløbZone,"Ukendt træningstype")))))))</f>
        <v/>
      </c>
      <c r="I130" s="45" t="str">
        <f>IF(F130="Konkurrenceløb",KonkurrenceløbHastighed,IF(ISERROR(VLOOKUP(F130,Table3[[#All],[Type]],1,FALSE))=FALSE(),"",IF(F130="","",TræningsHastighed)))</f>
        <v/>
      </c>
      <c r="J130" s="44">
        <f ca="1">IF(ISERROR(VLOOKUP(F130,Table3[[#All],[Type]],1,FALSE))=FALSE(),SUMIF(OFFSET(B130,1,0,50),B130,OFFSET(J130,1,0,50)),IF(F130="","",IF(ISERROR(VLOOKUP(F130,TræningsZoner!B:B,1,FALSE))=FALSE(),NormalTid,IF(F130="Stigningsløb",StigningsløbTid,IF(F130="Intervalløb",IntervalTid,IF(F130="Temposkift",TemposkiftTid,IF(F130="Konkurrenceløb",KonkurrenceløbTid,IF(F130="Distanceløb",DistanceløbTid,"Ukendt træningstype"))))))))</f>
        <v>75</v>
      </c>
      <c r="K130" s="46">
        <f ca="1">IF(ISERROR(VLOOKUP(F130,Table3[[#All],[Type]],1,FALSE))=FALSE(),SUMIF(OFFSET(B130,1,0,50),B130,OFFSET(K130,1,0,50)),IF(F130="","",IF(ISERROR(VLOOKUP(F130,TræningsZoner!B:B,1,FALSE))=FALSE(),NormalDistance,IF(F130="Stigningsløb",StigningsløbDistance,IF(F130="Intervalløb",IntervalDistance,IF(F130="Temposkift",TemposkiftDistance,IF(F130="konkurrenceløb",KonkurrenceløbDistance,IF(F130="Distanceløb",DistanceløbDistance,"Ukendt træningstype"))))))))</f>
        <v>10.801952101897779</v>
      </c>
      <c r="L130" s="44"/>
      <c r="M130" s="45"/>
      <c r="N130" s="70"/>
    </row>
    <row r="131" spans="1:14" hidden="1" outlineLevel="1" x14ac:dyDescent="0.25">
      <c r="A131" s="42"/>
      <c r="B131" s="48">
        <v>42816</v>
      </c>
      <c r="C131" s="44" t="str">
        <f t="shared" ref="C131:C194" si="6">IF(A131="","",WEEKNUM(B131,2))</f>
        <v/>
      </c>
      <c r="D131" s="44" t="str">
        <f t="shared" ref="D131:D194" si="7">IF(A131="","",YEAR((B131)))</f>
        <v/>
      </c>
      <c r="E131" s="44"/>
      <c r="F131" s="49" t="s">
        <v>23</v>
      </c>
      <c r="G131" s="49" t="s">
        <v>33</v>
      </c>
      <c r="H131" s="49" t="str">
        <f>IF(ISERROR(VLOOKUP(F131,Table3[[#All],[Type]],1,FALSE))=FALSE(),"",IF(F131="","",IFERROR(IFERROR(TræningsZone,StigningsløbZone),IF(F131="Intervalløb",IntervalZone,IF(F131="Temposkift",TemposkiftZone,IF(F131="Konkurrenceløb","N/A",IF(F131="Distanceløb",DistanceløbZone,"Ukendt træningstype")))))))</f>
        <v>Ae1</v>
      </c>
      <c r="I131" s="49" t="str">
        <f>IF(F131="Konkurrenceløb",KonkurrenceløbHastighed,IF(ISERROR(VLOOKUP(F131,Table3[[#All],[Type]],1,FALSE))=FALSE(),"",IF(F131="","",TræningsHastighed)))</f>
        <v>7:07,5</v>
      </c>
      <c r="J131" s="50">
        <f ca="1">IF(ISERROR(VLOOKUP(F131,Table3[[#All],[Type]],1,FALSE))=FALSE(),SUMIF(OFFSET(B131,1,0,50),B131,OFFSET(J131,1,0,50)),IF(F131="","",IF(ISERROR(VLOOKUP(F131,TræningsZoner!B:B,1,FALSE))=FALSE(),NormalTid,IF(F131="Stigningsløb",StigningsløbTid,IF(F131="Intervalløb",IntervalTid,IF(F131="Temposkift",TemposkiftTid,IF(F131="Konkurrenceløb",KonkurrenceløbTid,IF(F131="Distanceløb",DistanceløbTid,"Ukendt træningstype"))))))))</f>
        <v>20</v>
      </c>
      <c r="K131" s="51">
        <f ca="1">IF(ISERROR(VLOOKUP(F131,Table3[[#All],[Type]],1,FALSE))=FALSE(),SUMIF(OFFSET(B131,1,0,50),B131,OFFSET(K131,1,0,50)),IF(F131="","",IF(ISERROR(VLOOKUP(F131,TræningsZoner!B:B,1,FALSE))=FALSE(),NormalDistance,IF(F131="Stigningsløb",StigningsløbDistance,IF(F131="Intervalløb",IntervalDistance,IF(F131="Temposkift",TemposkiftDistance,IF(F131="konkurrenceløb",KonkurrenceløbDistance,IF(F131="Distanceløb",DistanceløbDistance,"Ukendt træningstype"))))))))</f>
        <v>2.807017543859649</v>
      </c>
      <c r="L131" s="44"/>
      <c r="M131" s="45"/>
      <c r="N131" s="70"/>
    </row>
    <row r="132" spans="1:14" hidden="1" outlineLevel="1" x14ac:dyDescent="0.25">
      <c r="A132" s="42"/>
      <c r="B132" s="48">
        <v>42816</v>
      </c>
      <c r="C132" s="44" t="str">
        <f t="shared" si="6"/>
        <v/>
      </c>
      <c r="D132" s="44" t="str">
        <f t="shared" si="7"/>
        <v/>
      </c>
      <c r="E132" s="44"/>
      <c r="F132" s="49" t="s">
        <v>39</v>
      </c>
      <c r="G132" s="49" t="s">
        <v>26</v>
      </c>
      <c r="H132" s="49" t="str">
        <f>IF(ISERROR(VLOOKUP(F132,Table3[[#All],[Type]],1,FALSE))=FALSE(),"",IF(F132="","",IFERROR(IFERROR(TræningsZone,StigningsløbZone),IF(F132="Intervalløb",IntervalZone,IF(F132="Temposkift",TemposkiftZone,IF(F132="Konkurrenceløb","N/A",IF(F132="Distanceløb",DistanceløbZone,"Ukendt træningstype")))))))</f>
        <v>MT</v>
      </c>
      <c r="I132" s="49" t="str">
        <f>IF(F132="Konkurrenceløb",KonkurrenceløbHastighed,IF(ISERROR(VLOOKUP(F132,Table3[[#All],[Type]],1,FALSE))=FALSE(),"",IF(F132="","",TræningsHastighed)))</f>
        <v>6:24</v>
      </c>
      <c r="J132" s="50">
        <f ca="1">IF(ISERROR(VLOOKUP(F132,Table3[[#All],[Type]],1,FALSE))=FALSE(),SUMIF(OFFSET(B132,1,0,50),B132,OFFSET(J132,1,0,50)),IF(F132="","",IF(ISERROR(VLOOKUP(F132,TræningsZoner!B:B,1,FALSE))=FALSE(),NormalTid,IF(F132="Stigningsløb",StigningsløbTid,IF(F132="Intervalløb",IntervalTid,IF(F132="Temposkift",TemposkiftTid,IF(F132="Konkurrenceløb",KonkurrenceløbTid,IF(F132="Distanceløb",DistanceløbTid,"Ukendt træningstype"))))))))</f>
        <v>15</v>
      </c>
      <c r="K132" s="51">
        <f ca="1">IF(ISERROR(VLOOKUP(F132,Table3[[#All],[Type]],1,FALSE))=FALSE(),SUMIF(OFFSET(B132,1,0,50),B132,OFFSET(K132,1,0,50)),IF(F132="","",IF(ISERROR(VLOOKUP(F132,TræningsZoner!B:B,1,FALSE))=FALSE(),NormalDistance,IF(F132="Stigningsløb",StigningsløbDistance,IF(F132="Intervalløb",IntervalDistance,IF(F132="Temposkift",TemposkiftDistance,IF(F132="konkurrenceløb",KonkurrenceløbDistance,IF(F132="Distanceløb",DistanceløbDistance,"Ukendt træningstype"))))))))</f>
        <v>2.34375</v>
      </c>
      <c r="L132" s="44"/>
      <c r="M132" s="45"/>
      <c r="N132" s="70"/>
    </row>
    <row r="133" spans="1:14" hidden="1" outlineLevel="1" x14ac:dyDescent="0.25">
      <c r="A133" s="42"/>
      <c r="B133" s="48">
        <v>42816</v>
      </c>
      <c r="C133" s="44" t="str">
        <f t="shared" si="6"/>
        <v/>
      </c>
      <c r="D133" s="44" t="str">
        <f t="shared" si="7"/>
        <v/>
      </c>
      <c r="E133" s="44"/>
      <c r="F133" s="49" t="s">
        <v>41</v>
      </c>
      <c r="G133" s="49" t="s">
        <v>43</v>
      </c>
      <c r="H133" s="49" t="str">
        <f>IF(ISERROR(VLOOKUP(F133,Table3[[#All],[Type]],1,FALSE))=FALSE(),"",IF(F133="","",IFERROR(IFERROR(TræningsZone,StigningsløbZone),IF(F133="Intervalløb",IntervalZone,IF(F133="Temposkift",TemposkiftZone,IF(F133="Konkurrenceløb","N/A",IF(F133="Distanceløb",DistanceløbZone,"Ukendt træningstype")))))))</f>
        <v>Rest</v>
      </c>
      <c r="I133" s="49" t="str">
        <f>IF(F133="Konkurrenceløb",KonkurrenceløbHastighed,IF(ISERROR(VLOOKUP(F133,Table3[[#All],[Type]],1,FALSE))=FALSE(),"",IF(F133="","",TræningsHastighed)))</f>
        <v>9:59,5</v>
      </c>
      <c r="J133" s="50">
        <f ca="1">IF(ISERROR(VLOOKUP(F133,Table3[[#All],[Type]],1,FALSE))=FALSE(),SUMIF(OFFSET(B133,1,0,50),B133,OFFSET(J133,1,0,50)),IF(F133="","",IF(ISERROR(VLOOKUP(F133,TræningsZoner!B:B,1,FALSE))=FALSE(),NormalTid,IF(F133="Stigningsløb",StigningsløbTid,IF(F133="Intervalløb",IntervalTid,IF(F133="Temposkift",TemposkiftTid,IF(F133="Konkurrenceløb",KonkurrenceløbTid,IF(F133="Distanceløb",DistanceløbTid,"Ukendt træningstype"))))))))</f>
        <v>5</v>
      </c>
      <c r="K133" s="51">
        <f ca="1">IF(ISERROR(VLOOKUP(F133,Table3[[#All],[Type]],1,FALSE))=FALSE(),SUMIF(OFFSET(B133,1,0,50),B133,OFFSET(K133,1,0,50)),IF(F133="","",IF(ISERROR(VLOOKUP(F133,TræningsZoner!B:B,1,FALSE))=FALSE(),NormalDistance,IF(F133="Stigningsløb",StigningsløbDistance,IF(F133="Intervalløb",IntervalDistance,IF(F133="Temposkift",TemposkiftDistance,IF(F133="konkurrenceløb",KonkurrenceløbDistance,IF(F133="Distanceløb",DistanceløbDistance,"Ukendt træningstype"))))))))</f>
        <v>0.50041701417848206</v>
      </c>
      <c r="L133" s="44"/>
      <c r="M133" s="45"/>
      <c r="N133" s="70"/>
    </row>
    <row r="134" spans="1:14" hidden="1" outlineLevel="1" x14ac:dyDescent="0.25">
      <c r="A134" s="42"/>
      <c r="B134" s="48">
        <v>42816</v>
      </c>
      <c r="C134" s="44" t="str">
        <f t="shared" si="6"/>
        <v/>
      </c>
      <c r="D134" s="44" t="str">
        <f t="shared" si="7"/>
        <v/>
      </c>
      <c r="E134" s="44"/>
      <c r="F134" s="49" t="s">
        <v>39</v>
      </c>
      <c r="G134" s="49" t="s">
        <v>26</v>
      </c>
      <c r="H134" s="49" t="str">
        <f>IF(ISERROR(VLOOKUP(F134,Table3[[#All],[Type]],1,FALSE))=FALSE(),"",IF(F134="","",IFERROR(IFERROR(TræningsZone,StigningsløbZone),IF(F134="Intervalløb",IntervalZone,IF(F134="Temposkift",TemposkiftZone,IF(F134="Konkurrenceløb","N/A",IF(F134="Distanceløb",DistanceløbZone,"Ukendt træningstype")))))))</f>
        <v>MT</v>
      </c>
      <c r="I134" s="49" t="str">
        <f>IF(F134="Konkurrenceløb",KonkurrenceløbHastighed,IF(ISERROR(VLOOKUP(F134,Table3[[#All],[Type]],1,FALSE))=FALSE(),"",IF(F134="","",TræningsHastighed)))</f>
        <v>6:24</v>
      </c>
      <c r="J134" s="50">
        <f ca="1">IF(ISERROR(VLOOKUP(F134,Table3[[#All],[Type]],1,FALSE))=FALSE(),SUMIF(OFFSET(B134,1,0,50),B134,OFFSET(J134,1,0,50)),IF(F134="","",IF(ISERROR(VLOOKUP(F134,TræningsZoner!B:B,1,FALSE))=FALSE(),NormalTid,IF(F134="Stigningsløb",StigningsløbTid,IF(F134="Intervalløb",IntervalTid,IF(F134="Temposkift",TemposkiftTid,IF(F134="Konkurrenceløb",KonkurrenceløbTid,IF(F134="Distanceløb",DistanceløbTid,"Ukendt træningstype"))))))))</f>
        <v>15</v>
      </c>
      <c r="K134" s="51">
        <f ca="1">IF(ISERROR(VLOOKUP(F134,Table3[[#All],[Type]],1,FALSE))=FALSE(),SUMIF(OFFSET(B134,1,0,50),B134,OFFSET(K134,1,0,50)),IF(F134="","",IF(ISERROR(VLOOKUP(F134,TræningsZoner!B:B,1,FALSE))=FALSE(),NormalDistance,IF(F134="Stigningsløb",StigningsløbDistance,IF(F134="Intervalløb",IntervalDistance,IF(F134="Temposkift",TemposkiftDistance,IF(F134="konkurrenceløb",KonkurrenceløbDistance,IF(F134="Distanceløb",DistanceløbDistance,"Ukendt træningstype"))))))))</f>
        <v>2.34375</v>
      </c>
      <c r="L134" s="44"/>
      <c r="M134" s="45"/>
      <c r="N134" s="70"/>
    </row>
    <row r="135" spans="1:14" hidden="1" outlineLevel="1" x14ac:dyDescent="0.25">
      <c r="A135" s="42"/>
      <c r="B135" s="48">
        <v>42816</v>
      </c>
      <c r="C135" s="44" t="str">
        <f t="shared" si="6"/>
        <v/>
      </c>
      <c r="D135" s="44" t="str">
        <f t="shared" si="7"/>
        <v/>
      </c>
      <c r="E135" s="44"/>
      <c r="F135" s="49" t="s">
        <v>23</v>
      </c>
      <c r="G135" s="49" t="s">
        <v>33</v>
      </c>
      <c r="H135" s="49" t="str">
        <f>IF(ISERROR(VLOOKUP(F135,Table3[[#All],[Type]],1,FALSE))=FALSE(),"",IF(F135="","",IFERROR(IFERROR(TræningsZone,StigningsløbZone),IF(F135="Intervalløb",IntervalZone,IF(F135="Temposkift",TemposkiftZone,IF(F135="Konkurrenceløb","N/A",IF(F135="Distanceløb",DistanceløbZone,"Ukendt træningstype")))))))</f>
        <v>Ae1</v>
      </c>
      <c r="I135" s="49" t="str">
        <f>IF(F135="Konkurrenceløb",KonkurrenceløbHastighed,IF(ISERROR(VLOOKUP(F135,Table3[[#All],[Type]],1,FALSE))=FALSE(),"",IF(F135="","",TræningsHastighed)))</f>
        <v>7:07,5</v>
      </c>
      <c r="J135" s="50">
        <f ca="1">IF(ISERROR(VLOOKUP(F135,Table3[[#All],[Type]],1,FALSE))=FALSE(),SUMIF(OFFSET(B135,1,0,50),B135,OFFSET(J135,1,0,50)),IF(F135="","",IF(ISERROR(VLOOKUP(F135,TræningsZoner!B:B,1,FALSE))=FALSE(),NormalTid,IF(F135="Stigningsløb",StigningsløbTid,IF(F135="Intervalløb",IntervalTid,IF(F135="Temposkift",TemposkiftTid,IF(F135="Konkurrenceløb",KonkurrenceløbTid,IF(F135="Distanceløb",DistanceløbTid,"Ukendt træningstype"))))))))</f>
        <v>20</v>
      </c>
      <c r="K135" s="51">
        <f ca="1">IF(ISERROR(VLOOKUP(F135,Table3[[#All],[Type]],1,FALSE))=FALSE(),SUMIF(OFFSET(B135,1,0,50),B135,OFFSET(K135,1,0,50)),IF(F135="","",IF(ISERROR(VLOOKUP(F135,TræningsZoner!B:B,1,FALSE))=FALSE(),NormalDistance,IF(F135="Stigningsløb",StigningsløbDistance,IF(F135="Intervalløb",IntervalDistance,IF(F135="Temposkift",TemposkiftDistance,IF(F135="konkurrenceløb",KonkurrenceløbDistance,IF(F135="Distanceløb",DistanceløbDistance,"Ukendt træningstype"))))))))</f>
        <v>2.807017543859649</v>
      </c>
      <c r="L135" s="44"/>
      <c r="M135" s="45"/>
      <c r="N135" s="70"/>
    </row>
    <row r="136" spans="1:14" collapsed="1" x14ac:dyDescent="0.25">
      <c r="A136" s="42">
        <f t="shared" si="3"/>
        <v>42814</v>
      </c>
      <c r="B136" s="43">
        <v>42814</v>
      </c>
      <c r="C136" s="44">
        <f t="shared" si="6"/>
        <v>13</v>
      </c>
      <c r="D136" s="44">
        <f t="shared" si="7"/>
        <v>2017</v>
      </c>
      <c r="E136" s="44" t="s">
        <v>18</v>
      </c>
      <c r="F136" s="45" t="s">
        <v>25</v>
      </c>
      <c r="G136" s="45"/>
      <c r="H136" s="45" t="str">
        <f>IF(ISERROR(VLOOKUP(F136,Table3[[#All],[Type]],1,FALSE))=FALSE(),"",IF(F136="","",IFERROR(IFERROR(TræningsZone,StigningsløbZone),IF(F136="Intervalløb",IntervalZone,IF(F136="Temposkift",TemposkiftZone,IF(F136="Konkurrenceløb","N/A",IF(F136="Distanceløb",DistanceløbZone,"Ukendt træningstype")))))))</f>
        <v/>
      </c>
      <c r="I136" s="45" t="str">
        <f>IF(F136="Konkurrenceløb",KonkurrenceløbHastighed,IF(ISERROR(VLOOKUP(F136,Table3[[#All],[Type]],1,FALSE))=FALSE(),"",IF(F136="","",TræningsHastighed)))</f>
        <v/>
      </c>
      <c r="J136" s="44">
        <f ca="1">IF(ISERROR(VLOOKUP(F136,Table3[[#All],[Type]],1,FALSE))=FALSE(),SUMIF(OFFSET(B136,1,0,50),B136,OFFSET(J136,1,0,50)),IF(F136="","",IF(ISERROR(VLOOKUP(F136,TræningsZoner!B:B,1,FALSE))=FALSE(),NormalTid,IF(F136="Stigningsløb",StigningsløbTid,IF(F136="Intervalløb",IntervalTid,IF(F136="Temposkift",TemposkiftTid,IF(F136="Konkurrenceløb",KonkurrenceløbTid,IF(F136="Distanceløb",DistanceløbTid,"Ukendt træningstype"))))))))</f>
        <v>97.73</v>
      </c>
      <c r="K136" s="46">
        <f ca="1">IF(ISERROR(VLOOKUP(F136,Table3[[#All],[Type]],1,FALSE))=FALSE(),SUMIF(OFFSET(B136,1,0,50),B136,OFFSET(K136,1,0,50)),IF(F136="","",IF(ISERROR(VLOOKUP(F136,TræningsZoner!B:B,1,FALSE))=FALSE(),NormalDistance,IF(F136="Stigningsløb",StigningsløbDistance,IF(F136="Intervalløb",IntervalDistance,IF(F136="Temposkift",TemposkiftDistance,IF(F136="konkurrenceløb",KonkurrenceløbDistance,IF(F136="Distanceløb",DistanceløbDistance,"Ukendt træningstype"))))))))</f>
        <v>13.710526315789473</v>
      </c>
      <c r="L136" s="44"/>
      <c r="M136" s="45"/>
      <c r="N136" s="70"/>
    </row>
    <row r="137" spans="1:14" hidden="1" outlineLevel="1" x14ac:dyDescent="0.25">
      <c r="A137" s="42"/>
      <c r="B137" s="48">
        <v>42814</v>
      </c>
      <c r="C137" s="44" t="str">
        <f t="shared" si="6"/>
        <v/>
      </c>
      <c r="D137" s="44" t="str">
        <f t="shared" si="7"/>
        <v/>
      </c>
      <c r="E137" s="44"/>
      <c r="F137" s="49" t="s">
        <v>23</v>
      </c>
      <c r="G137" s="49" t="s">
        <v>26</v>
      </c>
      <c r="H137" s="49" t="str">
        <f>IF(ISERROR(VLOOKUP(F137,Table3[[#All],[Type]],1,FALSE))=FALSE(),"",IF(F137="","",IFERROR(IFERROR(TræningsZone,StigningsløbZone),IF(F137="Intervalløb",IntervalZone,IF(F137="Temposkift",TemposkiftZone,IF(F137="Konkurrenceløb","N/A",IF(F137="Distanceløb",DistanceløbZone,"Ukendt træningstype")))))))</f>
        <v>Ae1</v>
      </c>
      <c r="I137" s="49" t="str">
        <f>IF(F137="Konkurrenceløb",KonkurrenceløbHastighed,IF(ISERROR(VLOOKUP(F137,Table3[[#All],[Type]],1,FALSE))=FALSE(),"",IF(F137="","",TræningsHastighed)))</f>
        <v>7:07,5</v>
      </c>
      <c r="J137" s="50">
        <f ca="1">IF(ISERROR(VLOOKUP(F137,Table3[[#All],[Type]],1,FALSE))=FALSE(),SUMIF(OFFSET(B137,1,0,50),B137,OFFSET(J137,1,0,50)),IF(F137="","",IF(ISERROR(VLOOKUP(F137,TræningsZoner!B:B,1,FALSE))=FALSE(),NormalTid,IF(F137="Stigningsløb",StigningsløbTid,IF(F137="Intervalløb",IntervalTid,IF(F137="Temposkift",TemposkiftTid,IF(F137="Konkurrenceløb",KonkurrenceløbTid,IF(F137="Distanceløb",DistanceløbTid,"Ukendt træningstype"))))))))</f>
        <v>15</v>
      </c>
      <c r="K137" s="51">
        <f ca="1">IF(ISERROR(VLOOKUP(F137,Table3[[#All],[Type]],1,FALSE))=FALSE(),SUMIF(OFFSET(B137,1,0,50),B137,OFFSET(K137,1,0,50)),IF(F137="","",IF(ISERROR(VLOOKUP(F137,TræningsZoner!B:B,1,FALSE))=FALSE(),NormalDistance,IF(F137="Stigningsløb",StigningsløbDistance,IF(F137="Intervalløb",IntervalDistance,IF(F137="Temposkift",TemposkiftDistance,IF(F137="konkurrenceløb",KonkurrenceløbDistance,IF(F137="Distanceløb",DistanceløbDistance,"Ukendt træningstype"))))))))</f>
        <v>2.1052631578947367</v>
      </c>
      <c r="L137" s="44"/>
      <c r="M137" s="45"/>
      <c r="N137" s="70"/>
    </row>
    <row r="138" spans="1:14" hidden="1" outlineLevel="1" x14ac:dyDescent="0.25">
      <c r="A138" s="42"/>
      <c r="B138" s="48">
        <v>42814</v>
      </c>
      <c r="C138" s="44" t="str">
        <f t="shared" si="6"/>
        <v/>
      </c>
      <c r="D138" s="44" t="str">
        <f t="shared" si="7"/>
        <v/>
      </c>
      <c r="E138" s="44"/>
      <c r="F138" s="49" t="s">
        <v>27</v>
      </c>
      <c r="G138" s="49" t="s">
        <v>28</v>
      </c>
      <c r="H138" s="49" t="str">
        <f>IF(ISERROR(VLOOKUP(F138,Table3[[#All],[Type]],1,FALSE))=FALSE(),"",IF(F138="","",IFERROR(IFERROR(TræningsZone,StigningsløbZone),IF(F138="Intervalløb",IntervalZone,IF(F138="Temposkift",TemposkiftZone,IF(F138="Konkurrenceløb","N/A",IF(F138="Distanceløb",DistanceløbZone,"Ukendt træningstype")))))))</f>
        <v>AT</v>
      </c>
      <c r="I138" s="49" t="str">
        <f>IF(F138="Konkurrenceløb",KonkurrenceløbHastighed,IF(ISERROR(VLOOKUP(F138,Table3[[#All],[Type]],1,FALSE))=FALSE(),"",IF(F138="","",TræningsHastighed)))</f>
        <v>5:56</v>
      </c>
      <c r="J138" s="50">
        <f ca="1">IF(ISERROR(VLOOKUP(F138,Table3[[#All],[Type]],1,FALSE))=FALSE(),SUMIF(OFFSET(B138,1,0,50),B138,OFFSET(J138,1,0,50)),IF(F138="","",IF(ISERROR(VLOOKUP(F138,TræningsZoner!B:B,1,FALSE))=FALSE(),NormalTid,IF(F138="Stigningsløb",StigningsløbTid,IF(F138="Intervalløb",IntervalTid,IF(F138="Temposkift",TemposkiftTid,IF(F138="Konkurrenceløb",KonkurrenceløbTid,IF(F138="Distanceløb",DistanceløbTid,"Ukendt træningstype"))))))))</f>
        <v>1.78</v>
      </c>
      <c r="K138" s="51">
        <f ca="1">IF(ISERROR(VLOOKUP(F138,Table3[[#All],[Type]],1,FALSE))=FALSE(),SUMIF(OFFSET(B138,1,0,50),B138,OFFSET(K138,1,0,50)),IF(F138="","",IF(ISERROR(VLOOKUP(F138,TræningsZoner!B:B,1,FALSE))=FALSE(),NormalDistance,IF(F138="Stigningsløb",StigningsløbDistance,IF(F138="Intervalløb",IntervalDistance,IF(F138="Temposkift",TemposkiftDistance,IF(F138="konkurrenceløb",KonkurrenceløbDistance,IF(F138="Distanceløb",DistanceløbDistance,"Ukendt træningstype"))))))))</f>
        <v>0.3</v>
      </c>
      <c r="L138" s="44"/>
      <c r="M138" s="45"/>
      <c r="N138" s="70"/>
    </row>
    <row r="139" spans="1:14" hidden="1" outlineLevel="1" x14ac:dyDescent="0.25">
      <c r="A139" s="42"/>
      <c r="B139" s="48">
        <v>42814</v>
      </c>
      <c r="C139" s="44" t="str">
        <f t="shared" si="6"/>
        <v/>
      </c>
      <c r="D139" s="44" t="str">
        <f t="shared" si="7"/>
        <v/>
      </c>
      <c r="E139" s="44"/>
      <c r="F139" s="49" t="s">
        <v>29</v>
      </c>
      <c r="G139" s="49" t="s">
        <v>45</v>
      </c>
      <c r="H139" s="49" t="str">
        <f>IF(ISERROR(VLOOKUP(F139,Table3[[#All],[Type]],1,FALSE))=FALSE(),"",IF(F139="","",IFERROR(IFERROR(TræningsZone,StigningsløbZone),IF(F139="Intervalløb",IntervalZone,IF(F139="Temposkift",TemposkiftZone,IF(F139="Konkurrenceløb","N/A",IF(F139="Distanceløb",DistanceløbZone,"Ukendt træningstype")))))))</f>
        <v>AT</v>
      </c>
      <c r="I139" s="49" t="str">
        <f>IF(F139="Konkurrenceløb",KonkurrenceløbHastighed,IF(ISERROR(VLOOKUP(F139,Table3[[#All],[Type]],1,FALSE))=FALSE(),"",IF(F139="","",TræningsHastighed)))</f>
        <v>5:56</v>
      </c>
      <c r="J139" s="50">
        <f ca="1">IF(ISERROR(VLOOKUP(F139,Table3[[#All],[Type]],1,FALSE))=FALSE(),SUMIF(OFFSET(B139,1,0,50),B139,OFFSET(J139,1,0,50)),IF(F139="","",IF(ISERROR(VLOOKUP(F139,TræningsZoner!B:B,1,FALSE))=FALSE(),NormalTid,IF(F139="Stigningsløb",StigningsløbTid,IF(F139="Intervalløb",IntervalTid,IF(F139="Temposkift",TemposkiftTid,IF(F139="Konkurrenceløb",KonkurrenceløbTid,IF(F139="Distanceløb",DistanceløbTid,"Ukendt træningstype"))))))))</f>
        <v>65.95</v>
      </c>
      <c r="K139" s="51">
        <f ca="1">IF(ISERROR(VLOOKUP(F139,Table3[[#All],[Type]],1,FALSE))=FALSE(),SUMIF(OFFSET(B139,1,0,50),B139,OFFSET(K139,1,0,50)),IF(F139="","",IF(ISERROR(VLOOKUP(F139,TræningsZoner!B:B,1,FALSE))=FALSE(),NormalDistance,IF(F139="Stigningsløb",StigningsløbDistance,IF(F139="Intervalløb",IntervalDistance,IF(F139="Temposkift",TemposkiftDistance,IF(F139="konkurrenceløb",KonkurrenceløbDistance,IF(F139="Distanceløb",DistanceløbDistance,"Ukendt træningstype"))))))))</f>
        <v>9.1999999999999993</v>
      </c>
      <c r="L139" s="44"/>
      <c r="M139" s="45"/>
      <c r="N139" s="70"/>
    </row>
    <row r="140" spans="1:14" hidden="1" outlineLevel="1" x14ac:dyDescent="0.25">
      <c r="A140" s="42"/>
      <c r="B140" s="48">
        <v>42814</v>
      </c>
      <c r="C140" s="44" t="str">
        <f t="shared" si="6"/>
        <v/>
      </c>
      <c r="D140" s="44" t="str">
        <f t="shared" si="7"/>
        <v/>
      </c>
      <c r="E140" s="44"/>
      <c r="F140" s="49" t="s">
        <v>23</v>
      </c>
      <c r="G140" s="49" t="s">
        <v>26</v>
      </c>
      <c r="H140" s="49" t="str">
        <f>IF(ISERROR(VLOOKUP(F140,Table3[[#All],[Type]],1,FALSE))=FALSE(),"",IF(F140="","",IFERROR(IFERROR(TræningsZone,StigningsløbZone),IF(F140="Intervalløb",IntervalZone,IF(F140="Temposkift",TemposkiftZone,IF(F140="Konkurrenceløb","N/A",IF(F140="Distanceløb",DistanceløbZone,"Ukendt træningstype")))))))</f>
        <v>Ae1</v>
      </c>
      <c r="I140" s="49" t="str">
        <f>IF(F140="Konkurrenceløb",KonkurrenceløbHastighed,IF(ISERROR(VLOOKUP(F140,Table3[[#All],[Type]],1,FALSE))=FALSE(),"",IF(F140="","",TræningsHastighed)))</f>
        <v>7:07,5</v>
      </c>
      <c r="J140" s="50">
        <f ca="1">IF(ISERROR(VLOOKUP(F140,Table3[[#All],[Type]],1,FALSE))=FALSE(),SUMIF(OFFSET(B140,1,0,50),B140,OFFSET(J140,1,0,50)),IF(F140="","",IF(ISERROR(VLOOKUP(F140,TræningsZoner!B:B,1,FALSE))=FALSE(),NormalTid,IF(F140="Stigningsløb",StigningsløbTid,IF(F140="Intervalløb",IntervalTid,IF(F140="Temposkift",TemposkiftTid,IF(F140="Konkurrenceløb",KonkurrenceløbTid,IF(F140="Distanceløb",DistanceløbTid,"Ukendt træningstype"))))))))</f>
        <v>15</v>
      </c>
      <c r="K140" s="51">
        <f ca="1">IF(ISERROR(VLOOKUP(F140,Table3[[#All],[Type]],1,FALSE))=FALSE(),SUMIF(OFFSET(B140,1,0,50),B140,OFFSET(K140,1,0,50)),IF(F140="","",IF(ISERROR(VLOOKUP(F140,TræningsZoner!B:B,1,FALSE))=FALSE(),NormalDistance,IF(F140="Stigningsløb",StigningsløbDistance,IF(F140="Intervalløb",IntervalDistance,IF(F140="Temposkift",TemposkiftDistance,IF(F140="konkurrenceløb",KonkurrenceløbDistance,IF(F140="Distanceløb",DistanceløbDistance,"Ukendt træningstype"))))))))</f>
        <v>2.1052631578947367</v>
      </c>
      <c r="L140" s="44"/>
      <c r="M140" s="45"/>
      <c r="N140" s="70"/>
    </row>
    <row r="141" spans="1:14" collapsed="1" x14ac:dyDescent="0.25">
      <c r="A141" s="42">
        <f t="shared" si="3"/>
        <v>42812</v>
      </c>
      <c r="B141" s="43">
        <v>42812</v>
      </c>
      <c r="C141" s="44">
        <f t="shared" si="6"/>
        <v>12</v>
      </c>
      <c r="D141" s="44">
        <f t="shared" si="7"/>
        <v>2017</v>
      </c>
      <c r="E141" s="44" t="s">
        <v>18</v>
      </c>
      <c r="F141" s="45" t="s">
        <v>31</v>
      </c>
      <c r="G141" s="45"/>
      <c r="H141" s="45" t="str">
        <f>IF(ISERROR(VLOOKUP(F141,Table3[[#All],[Type]],1,FALSE))=FALSE(),"",IF(F141="","",IFERROR(IFERROR(TræningsZone,StigningsløbZone),IF(F141="Intervalløb",IntervalZone,IF(F141="Temposkift",TemposkiftZone,IF(F141="Konkurrenceløb","N/A",IF(F141="Distanceløb",DistanceløbZone,"Ukendt træningstype")))))))</f>
        <v/>
      </c>
      <c r="I141" s="45" t="str">
        <f>IF(F141="Konkurrenceløb",KonkurrenceløbHastighed,IF(ISERROR(VLOOKUP(F141,Table3[[#All],[Type]],1,FALSE))=FALSE(),"",IF(F141="","",TræningsHastighed)))</f>
        <v/>
      </c>
      <c r="J141" s="44">
        <f ca="1">IF(ISERROR(VLOOKUP(F141,Table3[[#All],[Type]],1,FALSE))=FALSE(),SUMIF(OFFSET(B141,1,0,50),B141,OFFSET(J141,1,0,50)),IF(F141="","",IF(ISERROR(VLOOKUP(F141,TræningsZoner!B:B,1,FALSE))=FALSE(),NormalTid,IF(F141="Stigningsløb",StigningsløbTid,IF(F141="Intervalløb",IntervalTid,IF(F141="Temposkift",TemposkiftTid,IF(F141="Konkurrenceløb",KonkurrenceløbTid,IF(F141="Distanceløb",DistanceløbTid,"Ukendt træningstype"))))))))</f>
        <v>90</v>
      </c>
      <c r="K141" s="46">
        <f ca="1">IF(ISERROR(VLOOKUP(F141,Table3[[#All],[Type]],1,FALSE))=FALSE(),SUMIF(OFFSET(B141,1,0,50),B141,OFFSET(K141,1,0,50)),IF(F141="","",IF(ISERROR(VLOOKUP(F141,TræningsZoner!B:B,1,FALSE))=FALSE(),NormalDistance,IF(F141="Stigningsløb",StigningsløbDistance,IF(F141="Intervalløb",IntervalDistance,IF(F141="Temposkift",TemposkiftDistance,IF(F141="konkurrenceløb",KonkurrenceløbDistance,IF(F141="Distanceløb",DistanceløbDistance,"Ukendt træningstype"))))))))</f>
        <v>11.10530856258554</v>
      </c>
      <c r="L141" s="44"/>
      <c r="M141" s="45"/>
      <c r="N141" s="70"/>
    </row>
    <row r="142" spans="1:14" hidden="1" outlineLevel="1" x14ac:dyDescent="0.25">
      <c r="A142" s="42"/>
      <c r="B142" s="48">
        <v>42812</v>
      </c>
      <c r="C142" s="44" t="str">
        <f t="shared" si="6"/>
        <v/>
      </c>
      <c r="D142" s="44" t="str">
        <f t="shared" si="7"/>
        <v/>
      </c>
      <c r="E142" s="44"/>
      <c r="F142" s="49" t="s">
        <v>41</v>
      </c>
      <c r="G142" s="49" t="s">
        <v>47</v>
      </c>
      <c r="H142" s="49" t="str">
        <f>IF(ISERROR(VLOOKUP(F142,Table3[[#All],[Type]],1,FALSE))=FALSE(),"",IF(F142="","",IFERROR(IFERROR(TræningsZone,StigningsløbZone),IF(F142="Intervalløb",IntervalZone,IF(F142="Temposkift",TemposkiftZone,IF(F142="Konkurrenceløb","N/A",IF(F142="Distanceløb",DistanceløbZone,"Ukendt træningstype")))))))</f>
        <v>Rest</v>
      </c>
      <c r="I142" s="49" t="str">
        <f>IF(F142="Konkurrenceløb",KonkurrenceløbHastighed,IF(ISERROR(VLOOKUP(F142,Table3[[#All],[Type]],1,FALSE))=FALSE(),"",IF(F142="","",TræningsHastighed)))</f>
        <v>9:59,5</v>
      </c>
      <c r="J142" s="50">
        <f ca="1">IF(ISERROR(VLOOKUP(F142,Table3[[#All],[Type]],1,FALSE))=FALSE(),SUMIF(OFFSET(B142,1,0,50),B142,OFFSET(J142,1,0,50)),IF(F142="","",IF(ISERROR(VLOOKUP(F142,TræningsZoner!B:B,1,FALSE))=FALSE(),NormalTid,IF(F142="Stigningsløb",StigningsløbTid,IF(F142="Intervalløb",IntervalTid,IF(F142="Temposkift",TemposkiftTid,IF(F142="Konkurrenceløb",KonkurrenceløbTid,IF(F142="Distanceløb",DistanceløbTid,"Ukendt træningstype"))))))))</f>
        <v>20</v>
      </c>
      <c r="K142" s="51">
        <f ca="1">IF(ISERROR(VLOOKUP(F142,Table3[[#All],[Type]],1,FALSE))=FALSE(),SUMIF(OFFSET(B142,1,0,50),B142,OFFSET(K142,1,0,50)),IF(F142="","",IF(ISERROR(VLOOKUP(F142,TræningsZoner!B:B,1,FALSE))=FALSE(),NormalDistance,IF(F142="Stigningsløb",StigningsløbDistance,IF(F142="Intervalløb",IntervalDistance,IF(F142="Temposkift",TemposkiftDistance,IF(F142="konkurrenceløb",KonkurrenceløbDistance,IF(F142="Distanceløb",DistanceløbDistance,"Ukendt træningstype"))))))))</f>
        <v>2.0016680567139282</v>
      </c>
      <c r="L142" s="44"/>
      <c r="M142" s="45"/>
      <c r="N142" s="70"/>
    </row>
    <row r="143" spans="1:14" hidden="1" outlineLevel="1" x14ac:dyDescent="0.25">
      <c r="A143" s="42"/>
      <c r="B143" s="48">
        <v>42812</v>
      </c>
      <c r="C143" s="44" t="str">
        <f t="shared" si="6"/>
        <v/>
      </c>
      <c r="D143" s="44" t="str">
        <f t="shared" si="7"/>
        <v/>
      </c>
      <c r="E143" s="44"/>
      <c r="F143" s="49" t="s">
        <v>23</v>
      </c>
      <c r="G143" s="49" t="s">
        <v>42</v>
      </c>
      <c r="H143" s="49" t="str">
        <f>IF(ISERROR(VLOOKUP(F143,Table3[[#All],[Type]],1,FALSE))=FALSE(),"",IF(F143="","",IFERROR(IFERROR(TræningsZone,StigningsløbZone),IF(F143="Intervalløb",IntervalZone,IF(F143="Temposkift",TemposkiftZone,IF(F143="Konkurrenceløb","N/A",IF(F143="Distanceløb",DistanceløbZone,"Ukendt træningstype")))))))</f>
        <v>Ae1</v>
      </c>
      <c r="I143" s="49" t="str">
        <f>IF(F143="Konkurrenceløb",KonkurrenceløbHastighed,IF(ISERROR(VLOOKUP(F143,Table3[[#All],[Type]],1,FALSE))=FALSE(),"",IF(F143="","",TræningsHastighed)))</f>
        <v>7:07,5</v>
      </c>
      <c r="J143" s="50">
        <f ca="1">IF(ISERROR(VLOOKUP(F143,Table3[[#All],[Type]],1,FALSE))=FALSE(),SUMIF(OFFSET(B143,1,0,50),B143,OFFSET(J143,1,0,50)),IF(F143="","",IF(ISERROR(VLOOKUP(F143,TræningsZoner!B:B,1,FALSE))=FALSE(),NormalTid,IF(F143="Stigningsløb",StigningsløbTid,IF(F143="Intervalløb",IntervalTid,IF(F143="Temposkift",TemposkiftTid,IF(F143="Konkurrenceløb",KonkurrenceløbTid,IF(F143="Distanceløb",DistanceløbTid,"Ukendt træningstype"))))))))</f>
        <v>25</v>
      </c>
      <c r="K143" s="51">
        <f ca="1">IF(ISERROR(VLOOKUP(F143,Table3[[#All],[Type]],1,FALSE))=FALSE(),SUMIF(OFFSET(B143,1,0,50),B143,OFFSET(K143,1,0,50)),IF(F143="","",IF(ISERROR(VLOOKUP(F143,TræningsZoner!B:B,1,FALSE))=FALSE(),NormalDistance,IF(F143="Stigningsløb",StigningsløbDistance,IF(F143="Intervalløb",IntervalDistance,IF(F143="Temposkift",TemposkiftDistance,IF(F143="konkurrenceløb",KonkurrenceløbDistance,IF(F143="Distanceløb",DistanceløbDistance,"Ukendt træningstype"))))))))</f>
        <v>3.5087719298245612</v>
      </c>
      <c r="L143" s="44"/>
      <c r="M143" s="45"/>
      <c r="N143" s="70"/>
    </row>
    <row r="144" spans="1:14" hidden="1" outlineLevel="1" x14ac:dyDescent="0.25">
      <c r="A144" s="42"/>
      <c r="B144" s="48">
        <v>42812</v>
      </c>
      <c r="C144" s="44" t="str">
        <f t="shared" si="6"/>
        <v/>
      </c>
      <c r="D144" s="44" t="str">
        <f t="shared" si="7"/>
        <v/>
      </c>
      <c r="E144" s="44"/>
      <c r="F144" s="49" t="s">
        <v>32</v>
      </c>
      <c r="G144" s="49" t="s">
        <v>34</v>
      </c>
      <c r="H144" s="49" t="str">
        <f>IF(ISERROR(VLOOKUP(F144,Table3[[#All],[Type]],1,FALSE))=FALSE(),"",IF(F144="","",IFERROR(IFERROR(TræningsZone,StigningsløbZone),IF(F144="Intervalløb",IntervalZone,IF(F144="Temposkift",TemposkiftZone,IF(F144="Konkurrenceløb","N/A",IF(F144="Distanceløb",DistanceløbZone,"Ukendt træningstype")))))))</f>
        <v>Ae2</v>
      </c>
      <c r="I144" s="49" t="str">
        <f>IF(F144="Konkurrenceløb",KonkurrenceløbHastighed,IF(ISERROR(VLOOKUP(F144,Table3[[#All],[Type]],1,FALSE))=FALSE(),"",IF(F144="","",TræningsHastighed)))</f>
        <v>6:28</v>
      </c>
      <c r="J144" s="50">
        <f ca="1">IF(ISERROR(VLOOKUP(F144,Table3[[#All],[Type]],1,FALSE))=FALSE(),SUMIF(OFFSET(B144,1,0,50),B144,OFFSET(J144,1,0,50)),IF(F144="","",IF(ISERROR(VLOOKUP(F144,TræningsZoner!B:B,1,FALSE))=FALSE(),NormalTid,IF(F144="Stigningsløb",StigningsløbTid,IF(F144="Intervalløb",IntervalTid,IF(F144="Temposkift",TemposkiftTid,IF(F144="Konkurrenceløb",KonkurrenceløbTid,IF(F144="Distanceløb",DistanceløbTid,"Ukendt træningstype"))))))))</f>
        <v>10</v>
      </c>
      <c r="K144" s="51">
        <f ca="1">IF(ISERROR(VLOOKUP(F144,Table3[[#All],[Type]],1,FALSE))=FALSE(),SUMIF(OFFSET(B144,1,0,50),B144,OFFSET(K144,1,0,50)),IF(F144="","",IF(ISERROR(VLOOKUP(F144,TræningsZoner!B:B,1,FALSE))=FALSE(),NormalDistance,IF(F144="Stigningsløb",StigningsløbDistance,IF(F144="Intervalløb",IntervalDistance,IF(F144="Temposkift",TemposkiftDistance,IF(F144="konkurrenceløb",KonkurrenceløbDistance,IF(F144="Distanceløb",DistanceløbDistance,"Ukendt træningstype"))))))))</f>
        <v>1.5463917525773196</v>
      </c>
      <c r="L144" s="44"/>
      <c r="M144" s="45"/>
      <c r="N144" s="70"/>
    </row>
    <row r="145" spans="1:14" hidden="1" outlineLevel="1" x14ac:dyDescent="0.25">
      <c r="A145" s="42"/>
      <c r="B145" s="48">
        <v>42812</v>
      </c>
      <c r="C145" s="44" t="str">
        <f t="shared" si="6"/>
        <v/>
      </c>
      <c r="D145" s="44" t="str">
        <f t="shared" si="7"/>
        <v/>
      </c>
      <c r="E145" s="44"/>
      <c r="F145" s="49" t="s">
        <v>41</v>
      </c>
      <c r="G145" s="49" t="s">
        <v>43</v>
      </c>
      <c r="H145" s="49" t="str">
        <f>IF(ISERROR(VLOOKUP(F145,Table3[[#All],[Type]],1,FALSE))=FALSE(),"",IF(F145="","",IFERROR(IFERROR(TræningsZone,StigningsløbZone),IF(F145="Intervalløb",IntervalZone,IF(F145="Temposkift",TemposkiftZone,IF(F145="Konkurrenceløb","N/A",IF(F145="Distanceløb",DistanceløbZone,"Ukendt træningstype")))))))</f>
        <v>Rest</v>
      </c>
      <c r="I145" s="49" t="str">
        <f>IF(F145="Konkurrenceløb",KonkurrenceløbHastighed,IF(ISERROR(VLOOKUP(F145,Table3[[#All],[Type]],1,FALSE))=FALSE(),"",IF(F145="","",TræningsHastighed)))</f>
        <v>9:59,5</v>
      </c>
      <c r="J145" s="50">
        <f ca="1">IF(ISERROR(VLOOKUP(F145,Table3[[#All],[Type]],1,FALSE))=FALSE(),SUMIF(OFFSET(B145,1,0,50),B145,OFFSET(J145,1,0,50)),IF(F145="","",IF(ISERROR(VLOOKUP(F145,TræningsZoner!B:B,1,FALSE))=FALSE(),NormalTid,IF(F145="Stigningsløb",StigningsløbTid,IF(F145="Intervalløb",IntervalTid,IF(F145="Temposkift",TemposkiftTid,IF(F145="Konkurrenceløb",KonkurrenceløbTid,IF(F145="Distanceløb",DistanceløbTid,"Ukendt træningstype"))))))))</f>
        <v>5</v>
      </c>
      <c r="K145" s="51">
        <f ca="1">IF(ISERROR(VLOOKUP(F145,Table3[[#All],[Type]],1,FALSE))=FALSE(),SUMIF(OFFSET(B145,1,0,50),B145,OFFSET(K145,1,0,50)),IF(F145="","",IF(ISERROR(VLOOKUP(F145,TræningsZoner!B:B,1,FALSE))=FALSE(),NormalDistance,IF(F145="Stigningsløb",StigningsløbDistance,IF(F145="Intervalløb",IntervalDistance,IF(F145="Temposkift",TemposkiftDistance,IF(F145="konkurrenceløb",KonkurrenceløbDistance,IF(F145="Distanceløb",DistanceløbDistance,"Ukendt træningstype"))))))))</f>
        <v>0.50041701417848206</v>
      </c>
      <c r="L145" s="44"/>
      <c r="M145" s="45"/>
      <c r="N145" s="70"/>
    </row>
    <row r="146" spans="1:14" hidden="1" outlineLevel="1" x14ac:dyDescent="0.25">
      <c r="A146" s="42"/>
      <c r="B146" s="48">
        <v>42812</v>
      </c>
      <c r="C146" s="44" t="str">
        <f t="shared" si="6"/>
        <v/>
      </c>
      <c r="D146" s="44" t="str">
        <f t="shared" si="7"/>
        <v/>
      </c>
      <c r="E146" s="44"/>
      <c r="F146" s="49" t="s">
        <v>32</v>
      </c>
      <c r="G146" s="49" t="s">
        <v>34</v>
      </c>
      <c r="H146" s="49" t="str">
        <f>IF(ISERROR(VLOOKUP(F146,Table3[[#All],[Type]],1,FALSE))=FALSE(),"",IF(F146="","",IFERROR(IFERROR(TræningsZone,StigningsløbZone),IF(F146="Intervalløb",IntervalZone,IF(F146="Temposkift",TemposkiftZone,IF(F146="Konkurrenceløb","N/A",IF(F146="Distanceløb",DistanceløbZone,"Ukendt træningstype")))))))</f>
        <v>Ae2</v>
      </c>
      <c r="I146" s="49" t="str">
        <f>IF(F146="Konkurrenceløb",KonkurrenceløbHastighed,IF(ISERROR(VLOOKUP(F146,Table3[[#All],[Type]],1,FALSE))=FALSE(),"",IF(F146="","",TræningsHastighed)))</f>
        <v>6:28</v>
      </c>
      <c r="J146" s="50">
        <f ca="1">IF(ISERROR(VLOOKUP(F146,Table3[[#All],[Type]],1,FALSE))=FALSE(),SUMIF(OFFSET(B146,1,0,50),B146,OFFSET(J146,1,0,50)),IF(F146="","",IF(ISERROR(VLOOKUP(F146,TræningsZoner!B:B,1,FALSE))=FALSE(),NormalTid,IF(F146="Stigningsløb",StigningsløbTid,IF(F146="Intervalløb",IntervalTid,IF(F146="Temposkift",TemposkiftTid,IF(F146="Konkurrenceløb",KonkurrenceløbTid,IF(F146="Distanceløb",DistanceløbTid,"Ukendt træningstype"))))))))</f>
        <v>10</v>
      </c>
      <c r="K146" s="51">
        <f ca="1">IF(ISERROR(VLOOKUP(F146,Table3[[#All],[Type]],1,FALSE))=FALSE(),SUMIF(OFFSET(B146,1,0,50),B146,OFFSET(K146,1,0,50)),IF(F146="","",IF(ISERROR(VLOOKUP(F146,TræningsZoner!B:B,1,FALSE))=FALSE(),NormalDistance,IF(F146="Stigningsløb",StigningsløbDistance,IF(F146="Intervalløb",IntervalDistance,IF(F146="Temposkift",TemposkiftDistance,IF(F146="konkurrenceløb",KonkurrenceløbDistance,IF(F146="Distanceløb",DistanceløbDistance,"Ukendt træningstype"))))))))</f>
        <v>1.5463917525773196</v>
      </c>
      <c r="L146" s="44"/>
      <c r="M146" s="45"/>
      <c r="N146" s="70"/>
    </row>
    <row r="147" spans="1:14" hidden="1" outlineLevel="1" x14ac:dyDescent="0.25">
      <c r="A147" s="42"/>
      <c r="B147" s="48">
        <v>42812</v>
      </c>
      <c r="C147" s="44" t="str">
        <f t="shared" si="6"/>
        <v/>
      </c>
      <c r="D147" s="44" t="str">
        <f t="shared" si="7"/>
        <v/>
      </c>
      <c r="E147" s="44"/>
      <c r="F147" s="49" t="s">
        <v>41</v>
      </c>
      <c r="G147" s="49" t="s">
        <v>33</v>
      </c>
      <c r="H147" s="49" t="str">
        <f>IF(ISERROR(VLOOKUP(F147,Table3[[#All],[Type]],1,FALSE))=FALSE(),"",IF(F147="","",IFERROR(IFERROR(TræningsZone,StigningsløbZone),IF(F147="Intervalløb",IntervalZone,IF(F147="Temposkift",TemposkiftZone,IF(F147="Konkurrenceløb","N/A",IF(F147="Distanceløb",DistanceløbZone,"Ukendt træningstype")))))))</f>
        <v>Rest</v>
      </c>
      <c r="I147" s="49" t="str">
        <f>IF(F147="Konkurrenceløb",KonkurrenceløbHastighed,IF(ISERROR(VLOOKUP(F147,Table3[[#All],[Type]],1,FALSE))=FALSE(),"",IF(F147="","",TræningsHastighed)))</f>
        <v>9:59,5</v>
      </c>
      <c r="J147" s="50">
        <f ca="1">IF(ISERROR(VLOOKUP(F147,Table3[[#All],[Type]],1,FALSE))=FALSE(),SUMIF(OFFSET(B147,1,0,50),B147,OFFSET(J147,1,0,50)),IF(F147="","",IF(ISERROR(VLOOKUP(F147,TræningsZoner!B:B,1,FALSE))=FALSE(),NormalTid,IF(F147="Stigningsløb",StigningsløbTid,IF(F147="Intervalløb",IntervalTid,IF(F147="Temposkift",TemposkiftTid,IF(F147="Konkurrenceløb",KonkurrenceløbTid,IF(F147="Distanceløb",DistanceløbTid,"Ukendt træningstype"))))))))</f>
        <v>20</v>
      </c>
      <c r="K147" s="51">
        <f ca="1">IF(ISERROR(VLOOKUP(F147,Table3[[#All],[Type]],1,FALSE))=FALSE(),SUMIF(OFFSET(B147,1,0,50),B147,OFFSET(K147,1,0,50)),IF(F147="","",IF(ISERROR(VLOOKUP(F147,TræningsZoner!B:B,1,FALSE))=FALSE(),NormalDistance,IF(F147="Stigningsløb",StigningsløbDistance,IF(F147="Intervalløb",IntervalDistance,IF(F147="Temposkift",TemposkiftDistance,IF(F147="konkurrenceløb",KonkurrenceløbDistance,IF(F147="Distanceløb",DistanceløbDistance,"Ukendt træningstype"))))))))</f>
        <v>2.0016680567139282</v>
      </c>
      <c r="L147" s="44"/>
      <c r="M147" s="45"/>
      <c r="N147" s="70"/>
    </row>
    <row r="148" spans="1:14" collapsed="1" x14ac:dyDescent="0.25">
      <c r="A148" s="42">
        <f t="shared" si="3"/>
        <v>42811</v>
      </c>
      <c r="B148" s="43">
        <v>42811</v>
      </c>
      <c r="C148" s="44">
        <f t="shared" si="6"/>
        <v>12</v>
      </c>
      <c r="D148" s="44">
        <f t="shared" si="7"/>
        <v>2017</v>
      </c>
      <c r="E148" s="44" t="s">
        <v>18</v>
      </c>
      <c r="F148" s="45" t="s">
        <v>35</v>
      </c>
      <c r="G148" s="45"/>
      <c r="H148" s="45" t="str">
        <f>IF(ISERROR(VLOOKUP(F148,Table3[[#All],[Type]],1,FALSE))=FALSE(),"",IF(F148="","",IFERROR(IFERROR(TræningsZone,StigningsløbZone),IF(F148="Intervalløb",IntervalZone,IF(F148="Temposkift",TemposkiftZone,IF(F148="Konkurrenceløb","N/A",IF(F148="Distanceløb",DistanceløbZone,"Ukendt træningstype")))))))</f>
        <v/>
      </c>
      <c r="I148" s="45" t="str">
        <f>IF(F148="Konkurrenceløb",KonkurrenceløbHastighed,IF(ISERROR(VLOOKUP(F148,Table3[[#All],[Type]],1,FALSE))=FALSE(),"",IF(F148="","",TræningsHastighed)))</f>
        <v/>
      </c>
      <c r="J148" s="44">
        <f ca="1">IF(ISERROR(VLOOKUP(F148,Table3[[#All],[Type]],1,FALSE))=FALSE(),SUMIF(OFFSET(B148,1,0,50),B148,OFFSET(J148,1,0,50)),IF(F148="","",IF(ISERROR(VLOOKUP(F148,TræningsZoner!B:B,1,FALSE))=FALSE(),NormalTid,IF(F148="Stigningsløb",StigningsløbTid,IF(F148="Intervalløb",IntervalTid,IF(F148="Temposkift",TemposkiftTid,IF(F148="Konkurrenceløb",KonkurrenceløbTid,IF(F148="Distanceløb",DistanceløbTid,"Ukendt træningstype"))))))))</f>
        <v>66.496666666666655</v>
      </c>
      <c r="K148" s="46">
        <f ca="1">IF(ISERROR(VLOOKUP(F148,Table3[[#All],[Type]],1,FALSE))=FALSE(),SUMIF(OFFSET(B148,1,0,50),B148,OFFSET(K148,1,0,50)),IF(F148="","",IF(ISERROR(VLOOKUP(F148,TræningsZoner!B:B,1,FALSE))=FALSE(),NormalDistance,IF(F148="Stigningsløb",StigningsløbDistance,IF(F148="Intervalløb",IntervalDistance,IF(F148="Temposkift",TemposkiftDistance,IF(F148="konkurrenceløb",KonkurrenceløbDistance,IF(F148="Distanceløb",DistanceløbDistance,"Ukendt træningstype"))))))))</f>
        <v>10.010943329967956</v>
      </c>
      <c r="L148" s="44"/>
      <c r="M148" s="45"/>
      <c r="N148" s="70"/>
    </row>
    <row r="149" spans="1:14" s="26" customFormat="1" hidden="1" outlineLevel="1" x14ac:dyDescent="0.25">
      <c r="A149" s="47"/>
      <c r="B149" s="48">
        <v>42811</v>
      </c>
      <c r="C149" s="44" t="str">
        <f t="shared" si="6"/>
        <v/>
      </c>
      <c r="D149" s="44" t="str">
        <f t="shared" si="7"/>
        <v/>
      </c>
      <c r="E149" s="44"/>
      <c r="F149" s="49" t="s">
        <v>23</v>
      </c>
      <c r="G149" s="49" t="s">
        <v>26</v>
      </c>
      <c r="H149" s="49" t="str">
        <f>IF(ISERROR(VLOOKUP(F149,Table3[[#All],[Type]],1,FALSE))=FALSE(),"",IF(F149="","",IFERROR(IFERROR(TræningsZone,StigningsløbZone),IF(F149="Intervalløb",IntervalZone,IF(F149="Temposkift",TemposkiftZone,IF(F149="Konkurrenceløb","N/A",IF(F149="Distanceløb",DistanceløbZone,"Ukendt træningstype")))))))</f>
        <v>Ae1</v>
      </c>
      <c r="I149" s="49" t="str">
        <f>IF(F149="Konkurrenceløb",KonkurrenceløbHastighed,IF(ISERROR(VLOOKUP(F149,Table3[[#All],[Type]],1,FALSE))=FALSE(),"",IF(F149="","",TræningsHastighed)))</f>
        <v>7:07,5</v>
      </c>
      <c r="J149" s="50">
        <f ca="1">IF(ISERROR(VLOOKUP(F149,Table3[[#All],[Type]],1,FALSE))=FALSE(),SUMIF(OFFSET(B149,1,0,50),B149,OFFSET(J149,1,0,50)),IF(F149="","",IF(ISERROR(VLOOKUP(F149,TræningsZoner!B:B,1,FALSE))=FALSE(),NormalTid,IF(F149="Stigningsløb",StigningsløbTid,IF(F149="Intervalløb",IntervalTid,IF(F149="Temposkift",TemposkiftTid,IF(F149="Konkurrenceløb",KonkurrenceløbTid,IF(F149="Distanceløb",DistanceløbTid,"Ukendt træningstype"))))))))</f>
        <v>15</v>
      </c>
      <c r="K149" s="51">
        <f ca="1">IF(ISERROR(VLOOKUP(F149,Table3[[#All],[Type]],1,FALSE))=FALSE(),SUMIF(OFFSET(B149,1,0,50),B149,OFFSET(K149,1,0,50)),IF(F149="","",IF(ISERROR(VLOOKUP(F149,TræningsZoner!B:B,1,FALSE))=FALSE(),NormalDistance,IF(F149="Stigningsløb",StigningsløbDistance,IF(F149="Intervalløb",IntervalDistance,IF(F149="Temposkift",TemposkiftDistance,IF(F149="konkurrenceløb",KonkurrenceløbDistance,IF(F149="Distanceløb",DistanceløbDistance,"Ukendt træningstype"))))))))</f>
        <v>2.1052631578947367</v>
      </c>
      <c r="L149" s="44"/>
      <c r="M149" s="45"/>
      <c r="N149" s="70"/>
    </row>
    <row r="150" spans="1:14" s="26" customFormat="1" hidden="1" outlineLevel="1" x14ac:dyDescent="0.25">
      <c r="A150" s="47"/>
      <c r="B150" s="48">
        <v>42811</v>
      </c>
      <c r="C150" s="44" t="str">
        <f t="shared" si="6"/>
        <v/>
      </c>
      <c r="D150" s="44" t="str">
        <f t="shared" si="7"/>
        <v/>
      </c>
      <c r="E150" s="44"/>
      <c r="F150" s="49" t="s">
        <v>27</v>
      </c>
      <c r="G150" s="49" t="s">
        <v>28</v>
      </c>
      <c r="H150" s="49" t="str">
        <f>IF(ISERROR(VLOOKUP(F150,Table3[[#All],[Type]],1,FALSE))=FALSE(),"",IF(F150="","",IFERROR(IFERROR(TræningsZone,StigningsløbZone),IF(F150="Intervalløb",IntervalZone,IF(F150="Temposkift",TemposkiftZone,IF(F150="Konkurrenceløb","N/A",IF(F150="Distanceløb",DistanceløbZone,"Ukendt træningstype")))))))</f>
        <v>AT</v>
      </c>
      <c r="I150" s="49" t="str">
        <f>IF(F150="Konkurrenceløb",KonkurrenceløbHastighed,IF(ISERROR(VLOOKUP(F150,Table3[[#All],[Type]],1,FALSE))=FALSE(),"",IF(F150="","",TræningsHastighed)))</f>
        <v>5:56</v>
      </c>
      <c r="J150" s="50">
        <f ca="1">IF(ISERROR(VLOOKUP(F150,Table3[[#All],[Type]],1,FALSE))=FALSE(),SUMIF(OFFSET(B150,1,0,50),B150,OFFSET(J150,1,0,50)),IF(F150="","",IF(ISERROR(VLOOKUP(F150,TræningsZoner!B:B,1,FALSE))=FALSE(),NormalTid,IF(F150="Stigningsløb",StigningsløbTid,IF(F150="Intervalløb",IntervalTid,IF(F150="Temposkift",TemposkiftTid,IF(F150="Konkurrenceløb",KonkurrenceløbTid,IF(F150="Distanceløb",DistanceløbTid,"Ukendt træningstype"))))))))</f>
        <v>1.78</v>
      </c>
      <c r="K150" s="51">
        <f ca="1">IF(ISERROR(VLOOKUP(F150,Table3[[#All],[Type]],1,FALSE))=FALSE(),SUMIF(OFFSET(B150,1,0,50),B150,OFFSET(K150,1,0,50)),IF(F150="","",IF(ISERROR(VLOOKUP(F150,TræningsZoner!B:B,1,FALSE))=FALSE(),NormalDistance,IF(F150="Stigningsløb",StigningsløbDistance,IF(F150="Intervalløb",IntervalDistance,IF(F150="Temposkift",TemposkiftDistance,IF(F150="konkurrenceløb",KonkurrenceløbDistance,IF(F150="Distanceløb",DistanceløbDistance,"Ukendt træningstype"))))))))</f>
        <v>0.3</v>
      </c>
      <c r="L150" s="44"/>
      <c r="M150" s="45"/>
      <c r="N150" s="70"/>
    </row>
    <row r="151" spans="1:14" s="26" customFormat="1" hidden="1" outlineLevel="1" x14ac:dyDescent="0.25">
      <c r="A151" s="47"/>
      <c r="B151" s="48">
        <v>42811</v>
      </c>
      <c r="C151" s="44" t="str">
        <f t="shared" si="6"/>
        <v/>
      </c>
      <c r="D151" s="44" t="str">
        <f t="shared" si="7"/>
        <v/>
      </c>
      <c r="E151" s="44"/>
      <c r="F151" s="49" t="s">
        <v>36</v>
      </c>
      <c r="G151" s="49" t="s">
        <v>48</v>
      </c>
      <c r="H151" s="49" t="str">
        <f>IF(ISERROR(VLOOKUP(F151,Table3[[#All],[Type]],1,FALSE))=FALSE(),"",IF(F151="","",IFERROR(IFERROR(TræningsZone,StigningsløbZone),IF(F151="Intervalløb",IntervalZone,IF(F151="Temposkift",TemposkiftZone,IF(F151="Konkurrenceløb","N/A",IF(F151="Distanceløb",DistanceløbZone,"Ukendt træningstype")))))))</f>
        <v>Ae3</v>
      </c>
      <c r="I151" s="49" t="str">
        <f>IF(F151="Konkurrenceløb",KonkurrenceløbHastighed,IF(ISERROR(VLOOKUP(F151,Table3[[#All],[Type]],1,FALSE))=FALSE(),"",IF(F151="","",TræningsHastighed)))</f>
        <v>6:06</v>
      </c>
      <c r="J151" s="50">
        <f ca="1">IF(ISERROR(VLOOKUP(F151,Table3[[#All],[Type]],1,FALSE))=FALSE(),SUMIF(OFFSET(B151,1,0,50),B151,OFFSET(J151,1,0,50)),IF(F151="","",IF(ISERROR(VLOOKUP(F151,TræningsZoner!B:B,1,FALSE))=FALSE(),NormalTid,IF(F151="Stigningsløb",StigningsløbTid,IF(F151="Intervalløb",IntervalTid,IF(F151="Temposkift",TemposkiftTid,IF(F151="Konkurrenceløb",KonkurrenceløbTid,IF(F151="Distanceløb",DistanceløbTid,"Ukendt træningstype"))))))))</f>
        <v>3.05</v>
      </c>
      <c r="K151" s="51">
        <f ca="1">IF(ISERROR(VLOOKUP(F151,Table3[[#All],[Type]],1,FALSE))=FALSE(),SUMIF(OFFSET(B151,1,0,50),B151,OFFSET(K151,1,0,50)),IF(F151="","",IF(ISERROR(VLOOKUP(F151,TræningsZoner!B:B,1,FALSE))=FALSE(),NormalDistance,IF(F151="Stigningsløb",StigningsløbDistance,IF(F151="Intervalløb",IntervalDistance,IF(F151="Temposkift",TemposkiftDistance,IF(F151="konkurrenceløb",KonkurrenceløbDistance,IF(F151="Distanceløb",DistanceløbDistance,"Ukendt træningstype"))))))))</f>
        <v>0.5</v>
      </c>
      <c r="L151" s="44"/>
      <c r="M151" s="45"/>
      <c r="N151" s="70"/>
    </row>
    <row r="152" spans="1:14" s="26" customFormat="1" hidden="1" outlineLevel="1" x14ac:dyDescent="0.25">
      <c r="A152" s="47"/>
      <c r="B152" s="48">
        <v>42811</v>
      </c>
      <c r="C152" s="44" t="str">
        <f t="shared" si="6"/>
        <v/>
      </c>
      <c r="D152" s="44" t="str">
        <f t="shared" si="7"/>
        <v/>
      </c>
      <c r="E152" s="44"/>
      <c r="F152" s="49" t="s">
        <v>36</v>
      </c>
      <c r="G152" s="49" t="s">
        <v>38</v>
      </c>
      <c r="H152" s="49" t="str">
        <f>IF(ISERROR(VLOOKUP(F152,Table3[[#All],[Type]],1,FALSE))=FALSE(),"",IF(F152="","",IFERROR(IFERROR(TræningsZone,StigningsløbZone),IF(F152="Intervalløb",IntervalZone,IF(F152="Temposkift",TemposkiftZone,IF(F152="Konkurrenceløb","N/A",IF(F152="Distanceløb",DistanceløbZone,"Ukendt træningstype")))))))</f>
        <v>An1</v>
      </c>
      <c r="I152" s="49" t="str">
        <f>IF(F152="Konkurrenceløb",KonkurrenceløbHastighed,IF(ISERROR(VLOOKUP(F152,Table3[[#All],[Type]],1,FALSE))=FALSE(),"",IF(F152="","",TræningsHastighed)))</f>
        <v>5:42,5</v>
      </c>
      <c r="J152" s="50">
        <f ca="1">IF(ISERROR(VLOOKUP(F152,Table3[[#All],[Type]],1,FALSE))=FALSE(),SUMIF(OFFSET(B152,1,0,50),B152,OFFSET(J152,1,0,50)),IF(F152="","",IF(ISERROR(VLOOKUP(F152,TræningsZoner!B:B,1,FALSE))=FALSE(),NormalTid,IF(F152="Stigningsløb",StigningsløbTid,IF(F152="Intervalløb",IntervalTid,IF(F152="Temposkift",TemposkiftTid,IF(F152="Konkurrenceløb",KonkurrenceløbTid,IF(F152="Distanceløb",DistanceløbTid,"Ukendt træningstype"))))))))</f>
        <v>2.8541666666666665</v>
      </c>
      <c r="K152" s="51">
        <f ca="1">IF(ISERROR(VLOOKUP(F152,Table3[[#All],[Type]],1,FALSE))=FALSE(),SUMIF(OFFSET(B152,1,0,50),B152,OFFSET(K152,1,0,50)),IF(F152="","",IF(ISERROR(VLOOKUP(F152,TræningsZoner!B:B,1,FALSE))=FALSE(),NormalDistance,IF(F152="Stigningsløb",StigningsløbDistance,IF(F152="Intervalløb",IntervalDistance,IF(F152="Temposkift",TemposkiftDistance,IF(F152="konkurrenceløb",KonkurrenceløbDistance,IF(F152="Distanceløb",DistanceløbDistance,"Ukendt træningstype"))))))))</f>
        <v>0.5</v>
      </c>
      <c r="L152" s="44"/>
      <c r="M152" s="45"/>
      <c r="N152" s="70"/>
    </row>
    <row r="153" spans="1:14" s="26" customFormat="1" hidden="1" outlineLevel="1" x14ac:dyDescent="0.25">
      <c r="A153" s="47"/>
      <c r="B153" s="48">
        <v>42811</v>
      </c>
      <c r="C153" s="44" t="str">
        <f t="shared" si="6"/>
        <v/>
      </c>
      <c r="D153" s="44" t="str">
        <f t="shared" si="7"/>
        <v/>
      </c>
      <c r="E153" s="44"/>
      <c r="F153" s="49" t="s">
        <v>36</v>
      </c>
      <c r="G153" s="49" t="s">
        <v>48</v>
      </c>
      <c r="H153" s="49" t="str">
        <f>IF(ISERROR(VLOOKUP(F153,Table3[[#All],[Type]],1,FALSE))=FALSE(),"",IF(F153="","",IFERROR(IFERROR(TræningsZone,StigningsløbZone),IF(F153="Intervalløb",IntervalZone,IF(F153="Temposkift",TemposkiftZone,IF(F153="Konkurrenceløb","N/A",IF(F153="Distanceløb",DistanceløbZone,"Ukendt træningstype")))))))</f>
        <v>Ae3</v>
      </c>
      <c r="I153" s="49" t="str">
        <f>IF(F153="Konkurrenceløb",KonkurrenceløbHastighed,IF(ISERROR(VLOOKUP(F153,Table3[[#All],[Type]],1,FALSE))=FALSE(),"",IF(F153="","",TræningsHastighed)))</f>
        <v>6:06</v>
      </c>
      <c r="J153" s="50">
        <f ca="1">IF(ISERROR(VLOOKUP(F153,Table3[[#All],[Type]],1,FALSE))=FALSE(),SUMIF(OFFSET(B153,1,0,50),B153,OFFSET(J153,1,0,50)),IF(F153="","",IF(ISERROR(VLOOKUP(F153,TræningsZoner!B:B,1,FALSE))=FALSE(),NormalTid,IF(F153="Stigningsløb",StigningsløbTid,IF(F153="Intervalløb",IntervalTid,IF(F153="Temposkift",TemposkiftTid,IF(F153="Konkurrenceløb",KonkurrenceløbTid,IF(F153="Distanceløb",DistanceløbTid,"Ukendt træningstype"))))))))</f>
        <v>3.05</v>
      </c>
      <c r="K153" s="51">
        <f ca="1">IF(ISERROR(VLOOKUP(F153,Table3[[#All],[Type]],1,FALSE))=FALSE(),SUMIF(OFFSET(B153,1,0,50),B153,OFFSET(K153,1,0,50)),IF(F153="","",IF(ISERROR(VLOOKUP(F153,TræningsZoner!B:B,1,FALSE))=FALSE(),NormalDistance,IF(F153="Stigningsløb",StigningsløbDistance,IF(F153="Intervalløb",IntervalDistance,IF(F153="Temposkift",TemposkiftDistance,IF(F153="konkurrenceløb",KonkurrenceløbDistance,IF(F153="Distanceløb",DistanceløbDistance,"Ukendt træningstype"))))))))</f>
        <v>0.5</v>
      </c>
      <c r="L153" s="44"/>
      <c r="M153" s="45"/>
      <c r="N153" s="70"/>
    </row>
    <row r="154" spans="1:14" s="26" customFormat="1" hidden="1" outlineLevel="1" x14ac:dyDescent="0.25">
      <c r="A154" s="47"/>
      <c r="B154" s="48">
        <v>42811</v>
      </c>
      <c r="C154" s="44" t="str">
        <f t="shared" si="6"/>
        <v/>
      </c>
      <c r="D154" s="44" t="str">
        <f t="shared" si="7"/>
        <v/>
      </c>
      <c r="E154" s="44"/>
      <c r="F154" s="49" t="s">
        <v>36</v>
      </c>
      <c r="G154" s="49" t="s">
        <v>38</v>
      </c>
      <c r="H154" s="49" t="str">
        <f>IF(ISERROR(VLOOKUP(F154,Table3[[#All],[Type]],1,FALSE))=FALSE(),"",IF(F154="","",IFERROR(IFERROR(TræningsZone,StigningsløbZone),IF(F154="Intervalløb",IntervalZone,IF(F154="Temposkift",TemposkiftZone,IF(F154="Konkurrenceløb","N/A",IF(F154="Distanceløb",DistanceløbZone,"Ukendt træningstype")))))))</f>
        <v>An1</v>
      </c>
      <c r="I154" s="49" t="str">
        <f>IF(F154="Konkurrenceløb",KonkurrenceløbHastighed,IF(ISERROR(VLOOKUP(F154,Table3[[#All],[Type]],1,FALSE))=FALSE(),"",IF(F154="","",TræningsHastighed)))</f>
        <v>5:42,5</v>
      </c>
      <c r="J154" s="50">
        <f ca="1">IF(ISERROR(VLOOKUP(F154,Table3[[#All],[Type]],1,FALSE))=FALSE(),SUMIF(OFFSET(B154,1,0,50),B154,OFFSET(J154,1,0,50)),IF(F154="","",IF(ISERROR(VLOOKUP(F154,TræningsZoner!B:B,1,FALSE))=FALSE(),NormalTid,IF(F154="Stigningsløb",StigningsløbTid,IF(F154="Intervalløb",IntervalTid,IF(F154="Temposkift",TemposkiftTid,IF(F154="Konkurrenceløb",KonkurrenceløbTid,IF(F154="Distanceløb",DistanceløbTid,"Ukendt træningstype"))))))))</f>
        <v>2.8541666666666665</v>
      </c>
      <c r="K154" s="51">
        <f ca="1">IF(ISERROR(VLOOKUP(F154,Table3[[#All],[Type]],1,FALSE))=FALSE(),SUMIF(OFFSET(B154,1,0,50),B154,OFFSET(K154,1,0,50)),IF(F154="","",IF(ISERROR(VLOOKUP(F154,TræningsZoner!B:B,1,FALSE))=FALSE(),NormalDistance,IF(F154="Stigningsløb",StigningsløbDistance,IF(F154="Intervalløb",IntervalDistance,IF(F154="Temposkift",TemposkiftDistance,IF(F154="konkurrenceløb",KonkurrenceløbDistance,IF(F154="Distanceløb",DistanceløbDistance,"Ukendt træningstype"))))))))</f>
        <v>0.5</v>
      </c>
      <c r="L154" s="44"/>
      <c r="M154" s="45"/>
      <c r="N154" s="70"/>
    </row>
    <row r="155" spans="1:14" s="26" customFormat="1" hidden="1" outlineLevel="1" x14ac:dyDescent="0.25">
      <c r="A155" s="47"/>
      <c r="B155" s="48">
        <v>42811</v>
      </c>
      <c r="C155" s="44" t="str">
        <f t="shared" si="6"/>
        <v/>
      </c>
      <c r="D155" s="44" t="str">
        <f t="shared" si="7"/>
        <v/>
      </c>
      <c r="E155" s="44"/>
      <c r="F155" s="49" t="s">
        <v>36</v>
      </c>
      <c r="G155" s="49" t="s">
        <v>48</v>
      </c>
      <c r="H155" s="49" t="str">
        <f>IF(ISERROR(VLOOKUP(F155,Table3[[#All],[Type]],1,FALSE))=FALSE(),"",IF(F155="","",IFERROR(IFERROR(TræningsZone,StigningsløbZone),IF(F155="Intervalløb",IntervalZone,IF(F155="Temposkift",TemposkiftZone,IF(F155="Konkurrenceløb","N/A",IF(F155="Distanceløb",DistanceløbZone,"Ukendt træningstype")))))))</f>
        <v>Ae3</v>
      </c>
      <c r="I155" s="49" t="str">
        <f>IF(F155="Konkurrenceløb",KonkurrenceløbHastighed,IF(ISERROR(VLOOKUP(F155,Table3[[#All],[Type]],1,FALSE))=FALSE(),"",IF(F155="","",TræningsHastighed)))</f>
        <v>6:06</v>
      </c>
      <c r="J155" s="50">
        <f ca="1">IF(ISERROR(VLOOKUP(F155,Table3[[#All],[Type]],1,FALSE))=FALSE(),SUMIF(OFFSET(B155,1,0,50),B155,OFFSET(J155,1,0,50)),IF(F155="","",IF(ISERROR(VLOOKUP(F155,TræningsZoner!B:B,1,FALSE))=FALSE(),NormalTid,IF(F155="Stigningsløb",StigningsløbTid,IF(F155="Intervalløb",IntervalTid,IF(F155="Temposkift",TemposkiftTid,IF(F155="Konkurrenceløb",KonkurrenceløbTid,IF(F155="Distanceløb",DistanceløbTid,"Ukendt træningstype"))))))))</f>
        <v>3.05</v>
      </c>
      <c r="K155" s="51">
        <f ca="1">IF(ISERROR(VLOOKUP(F155,Table3[[#All],[Type]],1,FALSE))=FALSE(),SUMIF(OFFSET(B155,1,0,50),B155,OFFSET(K155,1,0,50)),IF(F155="","",IF(ISERROR(VLOOKUP(F155,TræningsZoner!B:B,1,FALSE))=FALSE(),NormalDistance,IF(F155="Stigningsløb",StigningsløbDistance,IF(F155="Intervalløb",IntervalDistance,IF(F155="Temposkift",TemposkiftDistance,IF(F155="konkurrenceløb",KonkurrenceløbDistance,IF(F155="Distanceløb",DistanceløbDistance,"Ukendt træningstype"))))))))</f>
        <v>0.5</v>
      </c>
      <c r="L155" s="44"/>
      <c r="M155" s="45"/>
      <c r="N155" s="70"/>
    </row>
    <row r="156" spans="1:14" s="26" customFormat="1" hidden="1" outlineLevel="1" x14ac:dyDescent="0.25">
      <c r="A156" s="47"/>
      <c r="B156" s="48">
        <v>42811</v>
      </c>
      <c r="C156" s="44" t="str">
        <f t="shared" si="6"/>
        <v/>
      </c>
      <c r="D156" s="44" t="str">
        <f t="shared" si="7"/>
        <v/>
      </c>
      <c r="E156" s="44"/>
      <c r="F156" s="49" t="s">
        <v>41</v>
      </c>
      <c r="G156" s="49" t="s">
        <v>43</v>
      </c>
      <c r="H156" s="49" t="str">
        <f>IF(ISERROR(VLOOKUP(F156,Table3[[#All],[Type]],1,FALSE))=FALSE(),"",IF(F156="","",IFERROR(IFERROR(TræningsZone,StigningsløbZone),IF(F156="Intervalløb",IntervalZone,IF(F156="Temposkift",TemposkiftZone,IF(F156="Konkurrenceløb","N/A",IF(F156="Distanceløb",DistanceløbZone,"Ukendt træningstype")))))))</f>
        <v>Rest</v>
      </c>
      <c r="I156" s="49" t="str">
        <f>IF(F156="Konkurrenceløb",KonkurrenceløbHastighed,IF(ISERROR(VLOOKUP(F156,Table3[[#All],[Type]],1,FALSE))=FALSE(),"",IF(F156="","",TræningsHastighed)))</f>
        <v>9:59,5</v>
      </c>
      <c r="J156" s="50">
        <f ca="1">IF(ISERROR(VLOOKUP(F156,Table3[[#All],[Type]],1,FALSE))=FALSE(),SUMIF(OFFSET(B156,1,0,50),B156,OFFSET(J156,1,0,50)),IF(F156="","",IF(ISERROR(VLOOKUP(F156,TræningsZoner!B:B,1,FALSE))=FALSE(),NormalTid,IF(F156="Stigningsløb",StigningsløbTid,IF(F156="Intervalløb",IntervalTid,IF(F156="Temposkift",TemposkiftTid,IF(F156="Konkurrenceløb",KonkurrenceløbTid,IF(F156="Distanceløb",DistanceløbTid,"Ukendt træningstype"))))))))</f>
        <v>5</v>
      </c>
      <c r="K156" s="51">
        <f ca="1">IF(ISERROR(VLOOKUP(F156,Table3[[#All],[Type]],1,FALSE))=FALSE(),SUMIF(OFFSET(B156,1,0,50),B156,OFFSET(K156,1,0,50)),IF(F156="","",IF(ISERROR(VLOOKUP(F156,TræningsZoner!B:B,1,FALSE))=FALSE(),NormalDistance,IF(F156="Stigningsløb",StigningsløbDistance,IF(F156="Intervalløb",IntervalDistance,IF(F156="Temposkift",TemposkiftDistance,IF(F156="konkurrenceløb",KonkurrenceløbDistance,IF(F156="Distanceløb",DistanceløbDistance,"Ukendt træningstype"))))))))</f>
        <v>0.50041701417848206</v>
      </c>
      <c r="L156" s="44"/>
      <c r="M156" s="45"/>
      <c r="N156" s="70"/>
    </row>
    <row r="157" spans="1:14" s="26" customFormat="1" hidden="1" outlineLevel="1" x14ac:dyDescent="0.25">
      <c r="A157" s="47"/>
      <c r="B157" s="48">
        <v>42811</v>
      </c>
      <c r="C157" s="44" t="str">
        <f t="shared" si="6"/>
        <v/>
      </c>
      <c r="D157" s="44" t="str">
        <f t="shared" si="7"/>
        <v/>
      </c>
      <c r="E157" s="44"/>
      <c r="F157" s="49" t="s">
        <v>36</v>
      </c>
      <c r="G157" s="49" t="s">
        <v>48</v>
      </c>
      <c r="H157" s="49" t="str">
        <f>IF(ISERROR(VLOOKUP(F157,Table3[[#All],[Type]],1,FALSE))=FALSE(),"",IF(F157="","",IFERROR(IFERROR(TræningsZone,StigningsløbZone),IF(F157="Intervalløb",IntervalZone,IF(F157="Temposkift",TemposkiftZone,IF(F157="Konkurrenceløb","N/A",IF(F157="Distanceløb",DistanceløbZone,"Ukendt træningstype")))))))</f>
        <v>Ae3</v>
      </c>
      <c r="I157" s="49" t="str">
        <f>IF(F157="Konkurrenceløb",KonkurrenceløbHastighed,IF(ISERROR(VLOOKUP(F157,Table3[[#All],[Type]],1,FALSE))=FALSE(),"",IF(F157="","",TræningsHastighed)))</f>
        <v>6:06</v>
      </c>
      <c r="J157" s="50">
        <f ca="1">IF(ISERROR(VLOOKUP(F157,Table3[[#All],[Type]],1,FALSE))=FALSE(),SUMIF(OFFSET(B157,1,0,50),B157,OFFSET(J157,1,0,50)),IF(F157="","",IF(ISERROR(VLOOKUP(F157,TræningsZoner!B:B,1,FALSE))=FALSE(),NormalTid,IF(F157="Stigningsløb",StigningsløbTid,IF(F157="Intervalløb",IntervalTid,IF(F157="Temposkift",TemposkiftTid,IF(F157="Konkurrenceløb",KonkurrenceløbTid,IF(F157="Distanceløb",DistanceløbTid,"Ukendt træningstype"))))))))</f>
        <v>3.05</v>
      </c>
      <c r="K157" s="51">
        <f ca="1">IF(ISERROR(VLOOKUP(F157,Table3[[#All],[Type]],1,FALSE))=FALSE(),SUMIF(OFFSET(B157,1,0,50),B157,OFFSET(K157,1,0,50)),IF(F157="","",IF(ISERROR(VLOOKUP(F157,TræningsZoner!B:B,1,FALSE))=FALSE(),NormalDistance,IF(F157="Stigningsløb",StigningsløbDistance,IF(F157="Intervalløb",IntervalDistance,IF(F157="Temposkift",TemposkiftDistance,IF(F157="konkurrenceløb",KonkurrenceløbDistance,IF(F157="Distanceløb",DistanceløbDistance,"Ukendt træningstype"))))))))</f>
        <v>0.5</v>
      </c>
      <c r="L157" s="44"/>
      <c r="M157" s="45"/>
      <c r="N157" s="70"/>
    </row>
    <row r="158" spans="1:14" s="26" customFormat="1" hidden="1" outlineLevel="1" x14ac:dyDescent="0.25">
      <c r="A158" s="47"/>
      <c r="B158" s="48">
        <v>42811</v>
      </c>
      <c r="C158" s="44" t="str">
        <f t="shared" si="6"/>
        <v/>
      </c>
      <c r="D158" s="44" t="str">
        <f t="shared" si="7"/>
        <v/>
      </c>
      <c r="E158" s="44"/>
      <c r="F158" s="49" t="s">
        <v>36</v>
      </c>
      <c r="G158" s="49" t="s">
        <v>38</v>
      </c>
      <c r="H158" s="49" t="str">
        <f>IF(ISERROR(VLOOKUP(F158,Table3[[#All],[Type]],1,FALSE))=FALSE(),"",IF(F158="","",IFERROR(IFERROR(TræningsZone,StigningsløbZone),IF(F158="Intervalløb",IntervalZone,IF(F158="Temposkift",TemposkiftZone,IF(F158="Konkurrenceløb","N/A",IF(F158="Distanceløb",DistanceløbZone,"Ukendt træningstype")))))))</f>
        <v>An1</v>
      </c>
      <c r="I158" s="49" t="str">
        <f>IF(F158="Konkurrenceløb",KonkurrenceløbHastighed,IF(ISERROR(VLOOKUP(F158,Table3[[#All],[Type]],1,FALSE))=FALSE(),"",IF(F158="","",TræningsHastighed)))</f>
        <v>5:42,5</v>
      </c>
      <c r="J158" s="50">
        <f ca="1">IF(ISERROR(VLOOKUP(F158,Table3[[#All],[Type]],1,FALSE))=FALSE(),SUMIF(OFFSET(B158,1,0,50),B158,OFFSET(J158,1,0,50)),IF(F158="","",IF(ISERROR(VLOOKUP(F158,TræningsZoner!B:B,1,FALSE))=FALSE(),NormalTid,IF(F158="Stigningsløb",StigningsløbTid,IF(F158="Intervalløb",IntervalTid,IF(F158="Temposkift",TemposkiftTid,IF(F158="Konkurrenceløb",KonkurrenceløbTid,IF(F158="Distanceløb",DistanceløbTid,"Ukendt træningstype"))))))))</f>
        <v>2.8541666666666665</v>
      </c>
      <c r="K158" s="51">
        <f ca="1">IF(ISERROR(VLOOKUP(F158,Table3[[#All],[Type]],1,FALSE))=FALSE(),SUMIF(OFFSET(B158,1,0,50),B158,OFFSET(K158,1,0,50)),IF(F158="","",IF(ISERROR(VLOOKUP(F158,TræningsZoner!B:B,1,FALSE))=FALSE(),NormalDistance,IF(F158="Stigningsløb",StigningsløbDistance,IF(F158="Intervalløb",IntervalDistance,IF(F158="Temposkift",TemposkiftDistance,IF(F158="konkurrenceløb",KonkurrenceløbDistance,IF(F158="Distanceløb",DistanceløbDistance,"Ukendt træningstype"))))))))</f>
        <v>0.5</v>
      </c>
      <c r="L158" s="44"/>
      <c r="M158" s="45"/>
      <c r="N158" s="70"/>
    </row>
    <row r="159" spans="1:14" s="26" customFormat="1" hidden="1" outlineLevel="1" x14ac:dyDescent="0.25">
      <c r="A159" s="47"/>
      <c r="B159" s="48">
        <v>42811</v>
      </c>
      <c r="C159" s="44" t="str">
        <f t="shared" si="6"/>
        <v/>
      </c>
      <c r="D159" s="44" t="str">
        <f t="shared" si="7"/>
        <v/>
      </c>
      <c r="E159" s="44"/>
      <c r="F159" s="49" t="s">
        <v>36</v>
      </c>
      <c r="G159" s="49" t="s">
        <v>48</v>
      </c>
      <c r="H159" s="49" t="str">
        <f>IF(ISERROR(VLOOKUP(F159,Table3[[#All],[Type]],1,FALSE))=FALSE(),"",IF(F159="","",IFERROR(IFERROR(TræningsZone,StigningsløbZone),IF(F159="Intervalløb",IntervalZone,IF(F159="Temposkift",TemposkiftZone,IF(F159="Konkurrenceløb","N/A",IF(F159="Distanceløb",DistanceløbZone,"Ukendt træningstype")))))))</f>
        <v>Ae3</v>
      </c>
      <c r="I159" s="49" t="str">
        <f>IF(F159="Konkurrenceløb",KonkurrenceløbHastighed,IF(ISERROR(VLOOKUP(F159,Table3[[#All],[Type]],1,FALSE))=FALSE(),"",IF(F159="","",TræningsHastighed)))</f>
        <v>6:06</v>
      </c>
      <c r="J159" s="50">
        <f ca="1">IF(ISERROR(VLOOKUP(F159,Table3[[#All],[Type]],1,FALSE))=FALSE(),SUMIF(OFFSET(B159,1,0,50),B159,OFFSET(J159,1,0,50)),IF(F159="","",IF(ISERROR(VLOOKUP(F159,TræningsZoner!B:B,1,FALSE))=FALSE(),NormalTid,IF(F159="Stigningsløb",StigningsløbTid,IF(F159="Intervalløb",IntervalTid,IF(F159="Temposkift",TemposkiftTid,IF(F159="Konkurrenceløb",KonkurrenceløbTid,IF(F159="Distanceløb",DistanceløbTid,"Ukendt træningstype"))))))))</f>
        <v>3.05</v>
      </c>
      <c r="K159" s="51">
        <f ca="1">IF(ISERROR(VLOOKUP(F159,Table3[[#All],[Type]],1,FALSE))=FALSE(),SUMIF(OFFSET(B159,1,0,50),B159,OFFSET(K159,1,0,50)),IF(F159="","",IF(ISERROR(VLOOKUP(F159,TræningsZoner!B:B,1,FALSE))=FALSE(),NormalDistance,IF(F159="Stigningsløb",StigningsløbDistance,IF(F159="Intervalløb",IntervalDistance,IF(F159="Temposkift",TemposkiftDistance,IF(F159="konkurrenceløb",KonkurrenceløbDistance,IF(F159="Distanceløb",DistanceløbDistance,"Ukendt træningstype"))))))))</f>
        <v>0.5</v>
      </c>
      <c r="L159" s="44"/>
      <c r="M159" s="45"/>
      <c r="N159" s="70"/>
    </row>
    <row r="160" spans="1:14" s="26" customFormat="1" hidden="1" outlineLevel="1" x14ac:dyDescent="0.25">
      <c r="A160" s="47"/>
      <c r="B160" s="48">
        <v>42811</v>
      </c>
      <c r="C160" s="44" t="str">
        <f t="shared" si="6"/>
        <v/>
      </c>
      <c r="D160" s="44" t="str">
        <f t="shared" si="7"/>
        <v/>
      </c>
      <c r="E160" s="44"/>
      <c r="F160" s="49" t="s">
        <v>36</v>
      </c>
      <c r="G160" s="49" t="s">
        <v>38</v>
      </c>
      <c r="H160" s="49" t="str">
        <f>IF(ISERROR(VLOOKUP(F160,Table3[[#All],[Type]],1,FALSE))=FALSE(),"",IF(F160="","",IFERROR(IFERROR(TræningsZone,StigningsløbZone),IF(F160="Intervalløb",IntervalZone,IF(F160="Temposkift",TemposkiftZone,IF(F160="Konkurrenceløb","N/A",IF(F160="Distanceløb",DistanceløbZone,"Ukendt træningstype")))))))</f>
        <v>An1</v>
      </c>
      <c r="I160" s="49" t="str">
        <f>IF(F160="Konkurrenceløb",KonkurrenceløbHastighed,IF(ISERROR(VLOOKUP(F160,Table3[[#All],[Type]],1,FALSE))=FALSE(),"",IF(F160="","",TræningsHastighed)))</f>
        <v>5:42,5</v>
      </c>
      <c r="J160" s="50">
        <f ca="1">IF(ISERROR(VLOOKUP(F160,Table3[[#All],[Type]],1,FALSE))=FALSE(),SUMIF(OFFSET(B160,1,0,50),B160,OFFSET(J160,1,0,50)),IF(F160="","",IF(ISERROR(VLOOKUP(F160,TræningsZoner!B:B,1,FALSE))=FALSE(),NormalTid,IF(F160="Stigningsløb",StigningsløbTid,IF(F160="Intervalløb",IntervalTid,IF(F160="Temposkift",TemposkiftTid,IF(F160="Konkurrenceløb",KonkurrenceløbTid,IF(F160="Distanceløb",DistanceløbTid,"Ukendt træningstype"))))))))</f>
        <v>2.8541666666666665</v>
      </c>
      <c r="K160" s="51">
        <f ca="1">IF(ISERROR(VLOOKUP(F160,Table3[[#All],[Type]],1,FALSE))=FALSE(),SUMIF(OFFSET(B160,1,0,50),B160,OFFSET(K160,1,0,50)),IF(F160="","",IF(ISERROR(VLOOKUP(F160,TræningsZoner!B:B,1,FALSE))=FALSE(),NormalDistance,IF(F160="Stigningsløb",StigningsløbDistance,IF(F160="Intervalløb",IntervalDistance,IF(F160="Temposkift",TemposkiftDistance,IF(F160="konkurrenceløb",KonkurrenceløbDistance,IF(F160="Distanceløb",DistanceløbDistance,"Ukendt træningstype"))))))))</f>
        <v>0.5</v>
      </c>
      <c r="L160" s="44"/>
      <c r="M160" s="45"/>
      <c r="N160" s="70"/>
    </row>
    <row r="161" spans="1:14" s="26" customFormat="1" hidden="1" outlineLevel="1" x14ac:dyDescent="0.25">
      <c r="A161" s="47"/>
      <c r="B161" s="48">
        <v>42811</v>
      </c>
      <c r="C161" s="44" t="str">
        <f t="shared" si="6"/>
        <v/>
      </c>
      <c r="D161" s="44" t="str">
        <f t="shared" si="7"/>
        <v/>
      </c>
      <c r="E161" s="44"/>
      <c r="F161" s="49" t="s">
        <v>36</v>
      </c>
      <c r="G161" s="49" t="s">
        <v>48</v>
      </c>
      <c r="H161" s="49" t="str">
        <f>IF(ISERROR(VLOOKUP(F161,Table3[[#All],[Type]],1,FALSE))=FALSE(),"",IF(F161="","",IFERROR(IFERROR(TræningsZone,StigningsløbZone),IF(F161="Intervalløb",IntervalZone,IF(F161="Temposkift",TemposkiftZone,IF(F161="Konkurrenceløb","N/A",IF(F161="Distanceløb",DistanceløbZone,"Ukendt træningstype")))))))</f>
        <v>Ae3</v>
      </c>
      <c r="I161" s="49" t="str">
        <f>IF(F161="Konkurrenceløb",KonkurrenceløbHastighed,IF(ISERROR(VLOOKUP(F161,Table3[[#All],[Type]],1,FALSE))=FALSE(),"",IF(F161="","",TræningsHastighed)))</f>
        <v>6:06</v>
      </c>
      <c r="J161" s="50">
        <f ca="1">IF(ISERROR(VLOOKUP(F161,Table3[[#All],[Type]],1,FALSE))=FALSE(),SUMIF(OFFSET(B161,1,0,50),B161,OFFSET(J161,1,0,50)),IF(F161="","",IF(ISERROR(VLOOKUP(F161,TræningsZoner!B:B,1,FALSE))=FALSE(),NormalTid,IF(F161="Stigningsløb",StigningsløbTid,IF(F161="Intervalløb",IntervalTid,IF(F161="Temposkift",TemposkiftTid,IF(F161="Konkurrenceløb",KonkurrenceløbTid,IF(F161="Distanceløb",DistanceløbTid,"Ukendt træningstype"))))))))</f>
        <v>3.05</v>
      </c>
      <c r="K161" s="51">
        <f ca="1">IF(ISERROR(VLOOKUP(F161,Table3[[#All],[Type]],1,FALSE))=FALSE(),SUMIF(OFFSET(B161,1,0,50),B161,OFFSET(K161,1,0,50)),IF(F161="","",IF(ISERROR(VLOOKUP(F161,TræningsZoner!B:B,1,FALSE))=FALSE(),NormalDistance,IF(F161="Stigningsløb",StigningsløbDistance,IF(F161="Intervalløb",IntervalDistance,IF(F161="Temposkift",TemposkiftDistance,IF(F161="konkurrenceløb",KonkurrenceløbDistance,IF(F161="Distanceløb",DistanceløbDistance,"Ukendt træningstype"))))))))</f>
        <v>0.5</v>
      </c>
      <c r="L161" s="44"/>
      <c r="M161" s="45"/>
      <c r="N161" s="70"/>
    </row>
    <row r="162" spans="1:14" s="26" customFormat="1" hidden="1" outlineLevel="1" x14ac:dyDescent="0.25">
      <c r="A162" s="47"/>
      <c r="B162" s="48">
        <v>42811</v>
      </c>
      <c r="C162" s="44" t="str">
        <f t="shared" si="6"/>
        <v/>
      </c>
      <c r="D162" s="44" t="str">
        <f t="shared" si="7"/>
        <v/>
      </c>
      <c r="E162" s="44"/>
      <c r="F162" s="49" t="s">
        <v>23</v>
      </c>
      <c r="G162" s="49" t="s">
        <v>26</v>
      </c>
      <c r="H162" s="49" t="str">
        <f>IF(ISERROR(VLOOKUP(F162,Table3[[#All],[Type]],1,FALSE))=FALSE(),"",IF(F162="","",IFERROR(IFERROR(TræningsZone,StigningsløbZone),IF(F162="Intervalløb",IntervalZone,IF(F162="Temposkift",TemposkiftZone,IF(F162="Konkurrenceløb","N/A",IF(F162="Distanceløb",DistanceløbZone,"Ukendt træningstype")))))))</f>
        <v>Ae1</v>
      </c>
      <c r="I162" s="49" t="str">
        <f>IF(F162="Konkurrenceløb",KonkurrenceløbHastighed,IF(ISERROR(VLOOKUP(F162,Table3[[#All],[Type]],1,FALSE))=FALSE(),"",IF(F162="","",TræningsHastighed)))</f>
        <v>7:07,5</v>
      </c>
      <c r="J162" s="50">
        <f ca="1">IF(ISERROR(VLOOKUP(F162,Table3[[#All],[Type]],1,FALSE))=FALSE(),SUMIF(OFFSET(B162,1,0,50),B162,OFFSET(J162,1,0,50)),IF(F162="","",IF(ISERROR(VLOOKUP(F162,TræningsZoner!B:B,1,FALSE))=FALSE(),NormalTid,IF(F162="Stigningsløb",StigningsløbTid,IF(F162="Intervalløb",IntervalTid,IF(F162="Temposkift",TemposkiftTid,IF(F162="Konkurrenceløb",KonkurrenceløbTid,IF(F162="Distanceløb",DistanceløbTid,"Ukendt træningstype"))))))))</f>
        <v>15</v>
      </c>
      <c r="K162" s="51">
        <f ca="1">IF(ISERROR(VLOOKUP(F162,Table3[[#All],[Type]],1,FALSE))=FALSE(),SUMIF(OFFSET(B162,1,0,50),B162,OFFSET(K162,1,0,50)),IF(F162="","",IF(ISERROR(VLOOKUP(F162,TræningsZoner!B:B,1,FALSE))=FALSE(),NormalDistance,IF(F162="Stigningsløb",StigningsløbDistance,IF(F162="Intervalløb",IntervalDistance,IF(F162="Temposkift",TemposkiftDistance,IF(F162="konkurrenceløb",KonkurrenceløbDistance,IF(F162="Distanceløb",DistanceløbDistance,"Ukendt træningstype"))))))))</f>
        <v>2.1052631578947367</v>
      </c>
      <c r="L162" s="44"/>
      <c r="M162" s="45"/>
      <c r="N162" s="70"/>
    </row>
    <row r="163" spans="1:14" collapsed="1" x14ac:dyDescent="0.25">
      <c r="A163" s="42">
        <f t="shared" ref="A163:A319" si="8">B163</f>
        <v>42809</v>
      </c>
      <c r="B163" s="43">
        <v>42809</v>
      </c>
      <c r="C163" s="44">
        <f t="shared" si="6"/>
        <v>12</v>
      </c>
      <c r="D163" s="44">
        <f t="shared" si="7"/>
        <v>2017</v>
      </c>
      <c r="E163" s="44" t="s">
        <v>18</v>
      </c>
      <c r="F163" s="45" t="s">
        <v>22</v>
      </c>
      <c r="G163" s="45"/>
      <c r="H163" s="45" t="str">
        <f>IF(ISERROR(VLOOKUP(F163,Table3[[#All],[Type]],1,FALSE))=FALSE(),"",IF(F163="","",IFERROR(IFERROR(TræningsZone,StigningsløbZone),IF(F163="Intervalløb",IntervalZone,IF(F163="Temposkift",TemposkiftZone,IF(F163="Konkurrenceløb","N/A",IF(F163="Distanceløb",DistanceløbZone,"Ukendt træningstype")))))))</f>
        <v/>
      </c>
      <c r="I163" s="45" t="str">
        <f>IF(F163="Konkurrenceløb",KonkurrenceløbHastighed,IF(ISERROR(VLOOKUP(F163,Table3[[#All],[Type]],1,FALSE))=FALSE(),"",IF(F163="","",TræningsHastighed)))</f>
        <v/>
      </c>
      <c r="J163" s="44">
        <f ca="1">IF(ISERROR(VLOOKUP(F163,Table3[[#All],[Type]],1,FALSE))=FALSE(),SUMIF(OFFSET(B163,1,0,50),B163,OFFSET(J163,1,0,50)),IF(F163="","",IF(ISERROR(VLOOKUP(F163,TræningsZoner!B:B,1,FALSE))=FALSE(),NormalTid,IF(F163="Stigningsløb",StigningsløbTid,IF(F163="Intervalløb",IntervalTid,IF(F163="Temposkift",TemposkiftTid,IF(F163="Konkurrenceløb",KonkurrenceløbTid,IF(F163="Distanceløb",DistanceløbTid,"Ukendt træningstype"))))))))</f>
        <v>50</v>
      </c>
      <c r="K163" s="46">
        <f ca="1">IF(ISERROR(VLOOKUP(F163,Table3[[#All],[Type]],1,FALSE))=FALSE(),SUMIF(OFFSET(B163,1,0,50),B163,OFFSET(K163,1,0,50)),IF(F163="","",IF(ISERROR(VLOOKUP(F163,TræningsZoner!B:B,1,FALSE))=FALSE(),NormalDistance,IF(F163="Stigningsløb",StigningsløbDistance,IF(F163="Intervalløb",IntervalDistance,IF(F163="Temposkift",TemposkiftDistance,IF(F163="konkurrenceløb",KonkurrenceløbDistance,IF(F163="Distanceløb",DistanceløbDistance,"Ukendt træningstype"))))))))</f>
        <v>7.2994283461462643</v>
      </c>
      <c r="L163" s="44"/>
      <c r="M163" s="45"/>
      <c r="N163" s="70"/>
    </row>
    <row r="164" spans="1:14" hidden="1" outlineLevel="1" x14ac:dyDescent="0.25">
      <c r="A164" s="42"/>
      <c r="B164" s="48">
        <v>42809</v>
      </c>
      <c r="C164" s="44" t="str">
        <f t="shared" si="6"/>
        <v/>
      </c>
      <c r="D164" s="44" t="str">
        <f t="shared" si="7"/>
        <v/>
      </c>
      <c r="E164" s="44"/>
      <c r="F164" s="49" t="s">
        <v>23</v>
      </c>
      <c r="G164" s="49" t="s">
        <v>33</v>
      </c>
      <c r="H164" s="49" t="str">
        <f>IF(ISERROR(VLOOKUP(F164,Table3[[#All],[Type]],1,FALSE))=FALSE(),"",IF(F164="","",IFERROR(IFERROR(TræningsZone,StigningsløbZone),IF(F164="Intervalløb",IntervalZone,IF(F164="Temposkift",TemposkiftZone,IF(F164="Konkurrenceløb","N/A",IF(F164="Distanceløb",DistanceløbZone,"Ukendt træningstype")))))))</f>
        <v>Ae1</v>
      </c>
      <c r="I164" s="49" t="str">
        <f>IF(F164="Konkurrenceløb",KonkurrenceløbHastighed,IF(ISERROR(VLOOKUP(F164,Table3[[#All],[Type]],1,FALSE))=FALSE(),"",IF(F164="","",TræningsHastighed)))</f>
        <v>7:07,5</v>
      </c>
      <c r="J164" s="50">
        <f ca="1">IF(ISERROR(VLOOKUP(F164,Table3[[#All],[Type]],1,FALSE))=FALSE(),SUMIF(OFFSET(B164,1,0,50),B164,OFFSET(J164,1,0,50)),IF(F164="","",IF(ISERROR(VLOOKUP(F164,TræningsZoner!B:B,1,FALSE))=FALSE(),NormalTid,IF(F164="Stigningsløb",StigningsløbTid,IF(F164="Intervalløb",IntervalTid,IF(F164="Temposkift",TemposkiftTid,IF(F164="Konkurrenceløb",KonkurrenceløbTid,IF(F164="Distanceløb",DistanceløbTid,"Ukendt træningstype"))))))))</f>
        <v>20</v>
      </c>
      <c r="K164" s="51">
        <f ca="1">IF(ISERROR(VLOOKUP(F164,Table3[[#All],[Type]],1,FALSE))=FALSE(),SUMIF(OFFSET(B164,1,0,50),B164,OFFSET(K164,1,0,50)),IF(F164="","",IF(ISERROR(VLOOKUP(F164,TræningsZoner!B:B,1,FALSE))=FALSE(),NormalDistance,IF(F164="Stigningsløb",StigningsløbDistance,IF(F164="Intervalløb",IntervalDistance,IF(F164="Temposkift",TemposkiftDistance,IF(F164="konkurrenceløb",KonkurrenceløbDistance,IF(F164="Distanceløb",DistanceløbDistance,"Ukendt træningstype"))))))))</f>
        <v>2.807017543859649</v>
      </c>
      <c r="L164" s="44"/>
      <c r="M164" s="45"/>
      <c r="N164" s="70"/>
    </row>
    <row r="165" spans="1:14" hidden="1" outlineLevel="1" x14ac:dyDescent="0.25">
      <c r="A165" s="42"/>
      <c r="B165" s="48">
        <v>42809</v>
      </c>
      <c r="C165" s="44" t="str">
        <f t="shared" si="6"/>
        <v/>
      </c>
      <c r="D165" s="44" t="str">
        <f t="shared" si="7"/>
        <v/>
      </c>
      <c r="E165" s="44"/>
      <c r="F165" s="49" t="s">
        <v>49</v>
      </c>
      <c r="G165" s="49" t="s">
        <v>34</v>
      </c>
      <c r="H165" s="49" t="str">
        <f>IF(ISERROR(VLOOKUP(F165,Table3[[#All],[Type]],1,FALSE))=FALSE(),"",IF(F165="","",IFERROR(IFERROR(TræningsZone,StigningsløbZone),IF(F165="Intervalløb",IntervalZone,IF(F165="Temposkift",TemposkiftZone,IF(F165="Konkurrenceløb","N/A",IF(F165="Distanceløb",DistanceløbZone,"Ukendt træningstype")))))))</f>
        <v>AT</v>
      </c>
      <c r="I165" s="49" t="str">
        <f>IF(F165="Konkurrenceløb",KonkurrenceløbHastighed,IF(ISERROR(VLOOKUP(F165,Table3[[#All],[Type]],1,FALSE))=FALSE(),"",IF(F165="","",TræningsHastighed)))</f>
        <v>5:56</v>
      </c>
      <c r="J165" s="50">
        <f ca="1">IF(ISERROR(VLOOKUP(F165,Table3[[#All],[Type]],1,FALSE))=FALSE(),SUMIF(OFFSET(B165,1,0,50),B165,OFFSET(J165,1,0,50)),IF(F165="","",IF(ISERROR(VLOOKUP(F165,TræningsZoner!B:B,1,FALSE))=FALSE(),NormalTid,IF(F165="Stigningsløb",StigningsløbTid,IF(F165="Intervalløb",IntervalTid,IF(F165="Temposkift",TemposkiftTid,IF(F165="Konkurrenceløb",KonkurrenceløbTid,IF(F165="Distanceløb",DistanceløbTid,"Ukendt træningstype"))))))))</f>
        <v>10</v>
      </c>
      <c r="K165" s="51">
        <f ca="1">IF(ISERROR(VLOOKUP(F165,Table3[[#All],[Type]],1,FALSE))=FALSE(),SUMIF(OFFSET(B165,1,0,50),B165,OFFSET(K165,1,0,50)),IF(F165="","",IF(ISERROR(VLOOKUP(F165,TræningsZoner!B:B,1,FALSE))=FALSE(),NormalDistance,IF(F165="Stigningsløb",StigningsløbDistance,IF(F165="Intervalløb",IntervalDistance,IF(F165="Temposkift",TemposkiftDistance,IF(F165="konkurrenceløb",KonkurrenceløbDistance,IF(F165="Distanceløb",DistanceløbDistance,"Ukendt træningstype"))))))))</f>
        <v>1.6853932584269662</v>
      </c>
      <c r="L165" s="44"/>
      <c r="M165" s="45"/>
      <c r="N165" s="70"/>
    </row>
    <row r="166" spans="1:14" hidden="1" outlineLevel="1" x14ac:dyDescent="0.25">
      <c r="A166" s="42"/>
      <c r="B166" s="48">
        <v>42809</v>
      </c>
      <c r="C166" s="44" t="str">
        <f t="shared" si="6"/>
        <v/>
      </c>
      <c r="D166" s="44" t="str">
        <f t="shared" si="7"/>
        <v/>
      </c>
      <c r="E166" s="44"/>
      <c r="F166" s="49" t="s">
        <v>23</v>
      </c>
      <c r="G166" s="49" t="s">
        <v>33</v>
      </c>
      <c r="H166" s="49" t="str">
        <f>IF(ISERROR(VLOOKUP(F166,Table3[[#All],[Type]],1,FALSE))=FALSE(),"",IF(F166="","",IFERROR(IFERROR(TræningsZone,StigningsløbZone),IF(F166="Intervalløb",IntervalZone,IF(F166="Temposkift",TemposkiftZone,IF(F166="Konkurrenceløb","N/A",IF(F166="Distanceløb",DistanceløbZone,"Ukendt træningstype")))))))</f>
        <v>Ae1</v>
      </c>
      <c r="I166" s="49" t="str">
        <f>IF(F166="Konkurrenceløb",KonkurrenceløbHastighed,IF(ISERROR(VLOOKUP(F166,Table3[[#All],[Type]],1,FALSE))=FALSE(),"",IF(F166="","",TræningsHastighed)))</f>
        <v>7:07,5</v>
      </c>
      <c r="J166" s="50">
        <f ca="1">IF(ISERROR(VLOOKUP(F166,Table3[[#All],[Type]],1,FALSE))=FALSE(),SUMIF(OFFSET(B166,1,0,50),B166,OFFSET(J166,1,0,50)),IF(F166="","",IF(ISERROR(VLOOKUP(F166,TræningsZoner!B:B,1,FALSE))=FALSE(),NormalTid,IF(F166="Stigningsløb",StigningsløbTid,IF(F166="Intervalløb",IntervalTid,IF(F166="Temposkift",TemposkiftTid,IF(F166="Konkurrenceløb",KonkurrenceløbTid,IF(F166="Distanceløb",DistanceløbTid,"Ukendt træningstype"))))))))</f>
        <v>20</v>
      </c>
      <c r="K166" s="51">
        <f ca="1">IF(ISERROR(VLOOKUP(F166,Table3[[#All],[Type]],1,FALSE))=FALSE(),SUMIF(OFFSET(B166,1,0,50),B166,OFFSET(K166,1,0,50)),IF(F166="","",IF(ISERROR(VLOOKUP(F166,TræningsZoner!B:B,1,FALSE))=FALSE(),NormalDistance,IF(F166="Stigningsløb",StigningsløbDistance,IF(F166="Intervalløb",IntervalDistance,IF(F166="Temposkift",TemposkiftDistance,IF(F166="konkurrenceløb",KonkurrenceløbDistance,IF(F166="Distanceløb",DistanceløbDistance,"Ukendt træningstype"))))))))</f>
        <v>2.807017543859649</v>
      </c>
      <c r="L166" s="44"/>
      <c r="M166" s="45"/>
      <c r="N166" s="70"/>
    </row>
    <row r="167" spans="1:14" collapsed="1" x14ac:dyDescent="0.25">
      <c r="A167" s="42">
        <f t="shared" si="8"/>
        <v>42807</v>
      </c>
      <c r="B167" s="43">
        <v>42807</v>
      </c>
      <c r="C167" s="44">
        <f t="shared" si="6"/>
        <v>12</v>
      </c>
      <c r="D167" s="44">
        <f t="shared" si="7"/>
        <v>2017</v>
      </c>
      <c r="E167" s="44" t="s">
        <v>18</v>
      </c>
      <c r="F167" s="45" t="s">
        <v>25</v>
      </c>
      <c r="G167" s="45"/>
      <c r="H167" s="45" t="str">
        <f>IF(ISERROR(VLOOKUP(F167,Table3[[#All],[Type]],1,FALSE))=FALSE(),"",IF(F167="","",IFERROR(IFERROR(TræningsZone,StigningsløbZone),IF(F167="Intervalløb",IntervalZone,IF(F167="Temposkift",TemposkiftZone,IF(F167="Konkurrenceløb","N/A",IF(F167="Distanceløb",DistanceløbZone,"Ukendt træningstype")))))))</f>
        <v/>
      </c>
      <c r="I167" s="45" t="str">
        <f>IF(F167="Konkurrenceløb",KonkurrenceløbHastighed,IF(ISERROR(VLOOKUP(F167,Table3[[#All],[Type]],1,FALSE))=FALSE(),"",IF(F167="","",TræningsHastighed)))</f>
        <v/>
      </c>
      <c r="J167" s="44">
        <f ca="1">IF(ISERROR(VLOOKUP(F167,Table3[[#All],[Type]],1,FALSE))=FALSE(),SUMIF(OFFSET(B167,1,0,50),B167,OFFSET(J167,1,0,50)),IF(F167="","",IF(ISERROR(VLOOKUP(F167,TræningsZoner!B:B,1,FALSE))=FALSE(),NormalTid,IF(F167="Stigningsløb",StigningsløbTid,IF(F167="Intervalløb",IntervalTid,IF(F167="Temposkift",TemposkiftTid,IF(F167="Konkurrenceløb",KonkurrenceløbTid,IF(F167="Distanceløb",DistanceløbTid,"Ukendt træningstype"))))))))</f>
        <v>87.363333333333344</v>
      </c>
      <c r="K167" s="46">
        <f ca="1">IF(ISERROR(VLOOKUP(F167,Table3[[#All],[Type]],1,FALSE))=FALSE(),SUMIF(OFFSET(B167,1,0,50),B167,OFFSET(K167,1,0,50)),IF(F167="","",IF(ISERROR(VLOOKUP(F167,TræningsZoner!B:B,1,FALSE))=FALSE(),NormalDistance,IF(F167="Stigningsløb",StigningsløbDistance,IF(F167="Intervalløb",IntervalDistance,IF(F167="Temposkift",TemposkiftDistance,IF(F167="konkurrenceløb",KonkurrenceløbDistance,IF(F167="Distanceløb",DistanceløbDistance,"Ukendt træningstype"))))))))</f>
        <v>12.510526315789473</v>
      </c>
      <c r="L167" s="44"/>
      <c r="M167" s="45"/>
      <c r="N167" s="70"/>
    </row>
    <row r="168" spans="1:14" hidden="1" outlineLevel="1" x14ac:dyDescent="0.25">
      <c r="A168" s="42"/>
      <c r="B168" s="48">
        <v>42807</v>
      </c>
      <c r="C168" s="44" t="str">
        <f t="shared" si="6"/>
        <v/>
      </c>
      <c r="D168" s="44" t="str">
        <f t="shared" si="7"/>
        <v/>
      </c>
      <c r="E168" s="44"/>
      <c r="F168" s="49" t="s">
        <v>23</v>
      </c>
      <c r="G168" s="49" t="s">
        <v>26</v>
      </c>
      <c r="H168" s="49" t="str">
        <f>IF(ISERROR(VLOOKUP(F168,Table3[[#All],[Type]],1,FALSE))=FALSE(),"",IF(F168="","",IFERROR(IFERROR(TræningsZone,StigningsløbZone),IF(F168="Intervalløb",IntervalZone,IF(F168="Temposkift",TemposkiftZone,IF(F168="Konkurrenceløb","N/A",IF(F168="Distanceløb",DistanceløbZone,"Ukendt træningstype")))))))</f>
        <v>Ae1</v>
      </c>
      <c r="I168" s="49" t="str">
        <f>IF(F168="Konkurrenceløb",KonkurrenceløbHastighed,IF(ISERROR(VLOOKUP(F168,Table3[[#All],[Type]],1,FALSE))=FALSE(),"",IF(F168="","",TræningsHastighed)))</f>
        <v>7:07,5</v>
      </c>
      <c r="J168" s="50">
        <f ca="1">IF(ISERROR(VLOOKUP(F168,Table3[[#All],[Type]],1,FALSE))=FALSE(),SUMIF(OFFSET(B168,1,0,50),B168,OFFSET(J168,1,0,50)),IF(F168="","",IF(ISERROR(VLOOKUP(F168,TræningsZoner!B:B,1,FALSE))=FALSE(),NormalTid,IF(F168="Stigningsløb",StigningsløbTid,IF(F168="Intervalløb",IntervalTid,IF(F168="Temposkift",TemposkiftTid,IF(F168="Konkurrenceløb",KonkurrenceløbTid,IF(F168="Distanceløb",DistanceløbTid,"Ukendt træningstype"))))))))</f>
        <v>15</v>
      </c>
      <c r="K168" s="51">
        <f ca="1">IF(ISERROR(VLOOKUP(F168,Table3[[#All],[Type]],1,FALSE))=FALSE(),SUMIF(OFFSET(B168,1,0,50),B168,OFFSET(K168,1,0,50)),IF(F168="","",IF(ISERROR(VLOOKUP(F168,TræningsZoner!B:B,1,FALSE))=FALSE(),NormalDistance,IF(F168="Stigningsløb",StigningsløbDistance,IF(F168="Intervalløb",IntervalDistance,IF(F168="Temposkift",TemposkiftDistance,IF(F168="konkurrenceløb",KonkurrenceløbDistance,IF(F168="Distanceløb",DistanceløbDistance,"Ukendt træningstype"))))))))</f>
        <v>2.1052631578947367</v>
      </c>
      <c r="L168" s="44"/>
      <c r="M168" s="45"/>
      <c r="N168" s="70"/>
    </row>
    <row r="169" spans="1:14" hidden="1" outlineLevel="1" x14ac:dyDescent="0.25">
      <c r="A169" s="42"/>
      <c r="B169" s="48">
        <v>42807</v>
      </c>
      <c r="C169" s="44" t="str">
        <f t="shared" si="6"/>
        <v/>
      </c>
      <c r="D169" s="44" t="str">
        <f t="shared" si="7"/>
        <v/>
      </c>
      <c r="E169" s="44"/>
      <c r="F169" s="49" t="s">
        <v>27</v>
      </c>
      <c r="G169" s="49" t="s">
        <v>28</v>
      </c>
      <c r="H169" s="49" t="str">
        <f>IF(ISERROR(VLOOKUP(F169,Table3[[#All],[Type]],1,FALSE))=FALSE(),"",IF(F169="","",IFERROR(IFERROR(TræningsZone,StigningsløbZone),IF(F169="Intervalløb",IntervalZone,IF(F169="Temposkift",TemposkiftZone,IF(F169="Konkurrenceløb","N/A",IF(F169="Distanceløb",DistanceløbZone,"Ukendt træningstype")))))))</f>
        <v>AT</v>
      </c>
      <c r="I169" s="49" t="str">
        <f>IF(F169="Konkurrenceløb",KonkurrenceløbHastighed,IF(ISERROR(VLOOKUP(F169,Table3[[#All],[Type]],1,FALSE))=FALSE(),"",IF(F169="","",TræningsHastighed)))</f>
        <v>5:56</v>
      </c>
      <c r="J169" s="50">
        <f ca="1">IF(ISERROR(VLOOKUP(F169,Table3[[#All],[Type]],1,FALSE))=FALSE(),SUMIF(OFFSET(B169,1,0,50),B169,OFFSET(J169,1,0,50)),IF(F169="","",IF(ISERROR(VLOOKUP(F169,TræningsZoner!B:B,1,FALSE))=FALSE(),NormalTid,IF(F169="Stigningsløb",StigningsløbTid,IF(F169="Intervalløb",IntervalTid,IF(F169="Temposkift",TemposkiftTid,IF(F169="Konkurrenceløb",KonkurrenceløbTid,IF(F169="Distanceløb",DistanceløbTid,"Ukendt træningstype"))))))))</f>
        <v>1.78</v>
      </c>
      <c r="K169" s="51">
        <f ca="1">IF(ISERROR(VLOOKUP(F169,Table3[[#All],[Type]],1,FALSE))=FALSE(),SUMIF(OFFSET(B169,1,0,50),B169,OFFSET(K169,1,0,50)),IF(F169="","",IF(ISERROR(VLOOKUP(F169,TræningsZoner!B:B,1,FALSE))=FALSE(),NormalDistance,IF(F169="Stigningsløb",StigningsløbDistance,IF(F169="Intervalløb",IntervalDistance,IF(F169="Temposkift",TemposkiftDistance,IF(F169="konkurrenceløb",KonkurrenceløbDistance,IF(F169="Distanceløb",DistanceløbDistance,"Ukendt træningstype"))))))))</f>
        <v>0.3</v>
      </c>
      <c r="L169" s="44"/>
      <c r="M169" s="45"/>
      <c r="N169" s="70"/>
    </row>
    <row r="170" spans="1:14" hidden="1" outlineLevel="1" x14ac:dyDescent="0.25">
      <c r="A170" s="42"/>
      <c r="B170" s="48">
        <v>42807</v>
      </c>
      <c r="C170" s="44" t="str">
        <f t="shared" si="6"/>
        <v/>
      </c>
      <c r="D170" s="44" t="str">
        <f t="shared" si="7"/>
        <v/>
      </c>
      <c r="E170" s="44"/>
      <c r="F170" s="49" t="s">
        <v>29</v>
      </c>
      <c r="G170" s="49" t="s">
        <v>50</v>
      </c>
      <c r="H170" s="49" t="str">
        <f>IF(ISERROR(VLOOKUP(F170,Table3[[#All],[Type]],1,FALSE))=FALSE(),"",IF(F170="","",IFERROR(IFERROR(TræningsZone,StigningsløbZone),IF(F170="Intervalløb",IntervalZone,IF(F170="Temposkift",TemposkiftZone,IF(F170="Konkurrenceløb","N/A",IF(F170="Distanceløb",DistanceløbZone,"Ukendt træningstype")))))))</f>
        <v>AT</v>
      </c>
      <c r="I170" s="49" t="str">
        <f>IF(F170="Konkurrenceløb",KonkurrenceløbHastighed,IF(ISERROR(VLOOKUP(F170,Table3[[#All],[Type]],1,FALSE))=FALSE(),"",IF(F170="","",TræningsHastighed)))</f>
        <v>5:56</v>
      </c>
      <c r="J170" s="50">
        <f ca="1">IF(ISERROR(VLOOKUP(F170,Table3[[#All],[Type]],1,FALSE))=FALSE(),SUMIF(OFFSET(B170,1,0,50),B170,OFFSET(J170,1,0,50)),IF(F170="","",IF(ISERROR(VLOOKUP(F170,TræningsZoner!B:B,1,FALSE))=FALSE(),NormalTid,IF(F170="Stigningsløb",StigningsløbTid,IF(F170="Intervalløb",IntervalTid,IF(F170="Temposkift",TemposkiftTid,IF(F170="Konkurrenceløb",KonkurrenceløbTid,IF(F170="Distanceløb",DistanceløbTid,"Ukendt træningstype"))))))))</f>
        <v>55.583333333333336</v>
      </c>
      <c r="K170" s="51">
        <f ca="1">IF(ISERROR(VLOOKUP(F170,Table3[[#All],[Type]],1,FALSE))=FALSE(),SUMIF(OFFSET(B170,1,0,50),B170,OFFSET(K170,1,0,50)),IF(F170="","",IF(ISERROR(VLOOKUP(F170,TræningsZoner!B:B,1,FALSE))=FALSE(),NormalDistance,IF(F170="Stigningsløb",StigningsløbDistance,IF(F170="Intervalløb",IntervalDistance,IF(F170="Temposkift",TemposkiftDistance,IF(F170="konkurrenceløb",KonkurrenceløbDistance,IF(F170="Distanceløb",DistanceløbDistance,"Ukendt træningstype"))))))))</f>
        <v>8</v>
      </c>
      <c r="L170" s="44"/>
      <c r="M170" s="45"/>
      <c r="N170" s="70"/>
    </row>
    <row r="171" spans="1:14" hidden="1" outlineLevel="1" x14ac:dyDescent="0.25">
      <c r="A171" s="42"/>
      <c r="B171" s="48">
        <v>42807</v>
      </c>
      <c r="C171" s="44" t="str">
        <f t="shared" si="6"/>
        <v/>
      </c>
      <c r="D171" s="44" t="str">
        <f t="shared" si="7"/>
        <v/>
      </c>
      <c r="E171" s="44"/>
      <c r="F171" s="49" t="s">
        <v>23</v>
      </c>
      <c r="G171" s="49" t="s">
        <v>26</v>
      </c>
      <c r="H171" s="49" t="str">
        <f>IF(ISERROR(VLOOKUP(F171,Table3[[#All],[Type]],1,FALSE))=FALSE(),"",IF(F171="","",IFERROR(IFERROR(TræningsZone,StigningsløbZone),IF(F171="Intervalløb",IntervalZone,IF(F171="Temposkift",TemposkiftZone,IF(F171="Konkurrenceløb","N/A",IF(F171="Distanceløb",DistanceløbZone,"Ukendt træningstype")))))))</f>
        <v>Ae1</v>
      </c>
      <c r="I171" s="49" t="str">
        <f>IF(F171="Konkurrenceløb",KonkurrenceløbHastighed,IF(ISERROR(VLOOKUP(F171,Table3[[#All],[Type]],1,FALSE))=FALSE(),"",IF(F171="","",TræningsHastighed)))</f>
        <v>7:07,5</v>
      </c>
      <c r="J171" s="50">
        <f ca="1">IF(ISERROR(VLOOKUP(F171,Table3[[#All],[Type]],1,FALSE))=FALSE(),SUMIF(OFFSET(B171,1,0,50),B171,OFFSET(J171,1,0,50)),IF(F171="","",IF(ISERROR(VLOOKUP(F171,TræningsZoner!B:B,1,FALSE))=FALSE(),NormalTid,IF(F171="Stigningsløb",StigningsløbTid,IF(F171="Intervalløb",IntervalTid,IF(F171="Temposkift",TemposkiftTid,IF(F171="Konkurrenceløb",KonkurrenceløbTid,IF(F171="Distanceløb",DistanceløbTid,"Ukendt træningstype"))))))))</f>
        <v>15</v>
      </c>
      <c r="K171" s="51">
        <f ca="1">IF(ISERROR(VLOOKUP(F171,Table3[[#All],[Type]],1,FALSE))=FALSE(),SUMIF(OFFSET(B171,1,0,50),B171,OFFSET(K171,1,0,50)),IF(F171="","",IF(ISERROR(VLOOKUP(F171,TræningsZoner!B:B,1,FALSE))=FALSE(),NormalDistance,IF(F171="Stigningsløb",StigningsløbDistance,IF(F171="Intervalløb",IntervalDistance,IF(F171="Temposkift",TemposkiftDistance,IF(F171="konkurrenceløb",KonkurrenceløbDistance,IF(F171="Distanceløb",DistanceløbDistance,"Ukendt træningstype"))))))))</f>
        <v>2.1052631578947367</v>
      </c>
      <c r="L171" s="44"/>
      <c r="M171" s="45"/>
      <c r="N171" s="70"/>
    </row>
    <row r="172" spans="1:14" collapsed="1" x14ac:dyDescent="0.25">
      <c r="A172" s="42">
        <f t="shared" si="8"/>
        <v>42805</v>
      </c>
      <c r="B172" s="43">
        <v>42805</v>
      </c>
      <c r="C172" s="44">
        <f t="shared" si="6"/>
        <v>11</v>
      </c>
      <c r="D172" s="44">
        <f t="shared" si="7"/>
        <v>2017</v>
      </c>
      <c r="E172" s="44" t="s">
        <v>18</v>
      </c>
      <c r="F172" s="45" t="s">
        <v>31</v>
      </c>
      <c r="G172" s="45"/>
      <c r="H172" s="45" t="str">
        <f>IF(ISERROR(VLOOKUP(F172,Table3[[#All],[Type]],1,FALSE))=FALSE(),"",IF(F172="","",IFERROR(IFERROR(TræningsZone,StigningsløbZone),IF(F172="Intervalløb",IntervalZone,IF(F172="Temposkift",TemposkiftZone,IF(F172="Konkurrenceløb","N/A",IF(F172="Distanceløb",DistanceløbZone,"Ukendt træningstype")))))))</f>
        <v/>
      </c>
      <c r="I172" s="45" t="str">
        <f>IF(F172="Konkurrenceløb",KonkurrenceløbHastighed,IF(ISERROR(VLOOKUP(F172,Table3[[#All],[Type]],1,FALSE))=FALSE(),"",IF(F172="","",TræningsHastighed)))</f>
        <v/>
      </c>
      <c r="J172" s="44">
        <f ca="1">IF(ISERROR(VLOOKUP(F172,Table3[[#All],[Type]],1,FALSE))=FALSE(),SUMIF(OFFSET(B172,1,0,50),B172,OFFSET(J172,1,0,50)),IF(F172="","",IF(ISERROR(VLOOKUP(F172,TræningsZoner!B:B,1,FALSE))=FALSE(),NormalTid,IF(F172="Stigningsløb",StigningsløbTid,IF(F172="Intervalløb",IntervalTid,IF(F172="Temposkift",TemposkiftTid,IF(F172="Konkurrenceløb",KonkurrenceløbTid,IF(F172="Distanceløb",DistanceløbTid,"Ukendt træningstype"))))))))</f>
        <v>120</v>
      </c>
      <c r="K172" s="46">
        <f ca="1">IF(ISERROR(VLOOKUP(F172,Table3[[#All],[Type]],1,FALSE))=FALSE(),SUMIF(OFFSET(B172,1,0,50),B172,OFFSET(K172,1,0,50)),IF(F172="","",IF(ISERROR(VLOOKUP(F172,TræningsZoner!B:B,1,FALSE))=FALSE(),NormalDistance,IF(F172="Stigningsløb",StigningsløbDistance,IF(F172="Intervalløb",IntervalDistance,IF(F172="Temposkift",TemposkiftDistance,IF(F172="konkurrenceløb",KonkurrenceløbDistance,IF(F172="Distanceløb",DistanceløbDistance,"Ukendt træningstype"))))))))</f>
        <v>15.127484605773397</v>
      </c>
      <c r="L172" s="44"/>
      <c r="M172" s="45"/>
      <c r="N172" s="70"/>
    </row>
    <row r="173" spans="1:14" hidden="1" outlineLevel="1" x14ac:dyDescent="0.25">
      <c r="A173" s="42"/>
      <c r="B173" s="48">
        <v>42805</v>
      </c>
      <c r="C173" s="44" t="str">
        <f t="shared" si="6"/>
        <v/>
      </c>
      <c r="D173" s="44" t="str">
        <f t="shared" si="7"/>
        <v/>
      </c>
      <c r="E173" s="44"/>
      <c r="F173" s="49" t="s">
        <v>41</v>
      </c>
      <c r="G173" s="49" t="s">
        <v>42</v>
      </c>
      <c r="H173" s="49" t="str">
        <f>IF(ISERROR(VLOOKUP(F173,Table3[[#All],[Type]],1,FALSE))=FALSE(),"",IF(F173="","",IFERROR(IFERROR(TræningsZone,StigningsløbZone),IF(F173="Intervalløb",IntervalZone,IF(F173="Temposkift",TemposkiftZone,IF(F173="Konkurrenceløb","N/A",IF(F173="Distanceløb",DistanceløbZone,"Ukendt træningstype")))))))</f>
        <v>Rest</v>
      </c>
      <c r="I173" s="49" t="str">
        <f>IF(F173="Konkurrenceløb",KonkurrenceløbHastighed,IF(ISERROR(VLOOKUP(F173,Table3[[#All],[Type]],1,FALSE))=FALSE(),"",IF(F173="","",TræningsHastighed)))</f>
        <v>9:59,5</v>
      </c>
      <c r="J173" s="50">
        <f ca="1">IF(ISERROR(VLOOKUP(F173,Table3[[#All],[Type]],1,FALSE))=FALSE(),SUMIF(OFFSET(B173,1,0,50),B173,OFFSET(J173,1,0,50)),IF(F173="","",IF(ISERROR(VLOOKUP(F173,TræningsZoner!B:B,1,FALSE))=FALSE(),NormalTid,IF(F173="Stigningsløb",StigningsløbTid,IF(F173="Intervalløb",IntervalTid,IF(F173="Temposkift",TemposkiftTid,IF(F173="Konkurrenceløb",KonkurrenceløbTid,IF(F173="Distanceløb",DistanceløbTid,"Ukendt træningstype"))))))))</f>
        <v>25</v>
      </c>
      <c r="K173" s="51">
        <f ca="1">IF(ISERROR(VLOOKUP(F173,Table3[[#All],[Type]],1,FALSE))=FALSE(),SUMIF(OFFSET(B173,1,0,50),B173,OFFSET(K173,1,0,50)),IF(F173="","",IF(ISERROR(VLOOKUP(F173,TræningsZoner!B:B,1,FALSE))=FALSE(),NormalDistance,IF(F173="Stigningsløb",StigningsløbDistance,IF(F173="Intervalløb",IntervalDistance,IF(F173="Temposkift",TemposkiftDistance,IF(F173="konkurrenceløb",KonkurrenceløbDistance,IF(F173="Distanceløb",DistanceløbDistance,"Ukendt træningstype"))))))))</f>
        <v>2.5020850708924103</v>
      </c>
      <c r="L173" s="44"/>
      <c r="M173" s="45"/>
      <c r="N173" s="70"/>
    </row>
    <row r="174" spans="1:14" hidden="1" outlineLevel="1" x14ac:dyDescent="0.25">
      <c r="A174" s="42"/>
      <c r="B174" s="48">
        <v>42805</v>
      </c>
      <c r="C174" s="44" t="str">
        <f t="shared" si="6"/>
        <v/>
      </c>
      <c r="D174" s="44" t="str">
        <f t="shared" si="7"/>
        <v/>
      </c>
      <c r="E174" s="44"/>
      <c r="F174" s="49" t="s">
        <v>23</v>
      </c>
      <c r="G174" s="49" t="s">
        <v>24</v>
      </c>
      <c r="H174" s="49" t="str">
        <f>IF(ISERROR(VLOOKUP(F174,Table3[[#All],[Type]],1,FALSE))=FALSE(),"",IF(F174="","",IFERROR(IFERROR(TræningsZone,StigningsløbZone),IF(F174="Intervalløb",IntervalZone,IF(F174="Temposkift",TemposkiftZone,IF(F174="Konkurrenceløb","N/A",IF(F174="Distanceløb",DistanceløbZone,"Ukendt træningstype")))))))</f>
        <v>Ae1</v>
      </c>
      <c r="I174" s="49" t="str">
        <f>IF(F174="Konkurrenceløb",KonkurrenceløbHastighed,IF(ISERROR(VLOOKUP(F174,Table3[[#All],[Type]],1,FALSE))=FALSE(),"",IF(F174="","",TræningsHastighed)))</f>
        <v>7:07,5</v>
      </c>
      <c r="J174" s="50">
        <f ca="1">IF(ISERROR(VLOOKUP(F174,Table3[[#All],[Type]],1,FALSE))=FALSE(),SUMIF(OFFSET(B174,1,0,50),B174,OFFSET(J174,1,0,50)),IF(F174="","",IF(ISERROR(VLOOKUP(F174,TræningsZoner!B:B,1,FALSE))=FALSE(),NormalTid,IF(F174="Stigningsløb",StigningsløbTid,IF(F174="Intervalløb",IntervalTid,IF(F174="Temposkift",TemposkiftTid,IF(F174="Konkurrenceløb",KonkurrenceløbTid,IF(F174="Distanceløb",DistanceløbTid,"Ukendt træningstype"))))))))</f>
        <v>30</v>
      </c>
      <c r="K174" s="51">
        <f ca="1">IF(ISERROR(VLOOKUP(F174,Table3[[#All],[Type]],1,FALSE))=FALSE(),SUMIF(OFFSET(B174,1,0,50),B174,OFFSET(K174,1,0,50)),IF(F174="","",IF(ISERROR(VLOOKUP(F174,TræningsZoner!B:B,1,FALSE))=FALSE(),NormalDistance,IF(F174="Stigningsløb",StigningsløbDistance,IF(F174="Intervalløb",IntervalDistance,IF(F174="Temposkift",TemposkiftDistance,IF(F174="konkurrenceløb",KonkurrenceløbDistance,IF(F174="Distanceløb",DistanceløbDistance,"Ukendt træningstype"))))))))</f>
        <v>4.2105263157894735</v>
      </c>
      <c r="L174" s="44"/>
      <c r="M174" s="45"/>
      <c r="N174" s="70"/>
    </row>
    <row r="175" spans="1:14" hidden="1" outlineLevel="1" x14ac:dyDescent="0.25">
      <c r="A175" s="42"/>
      <c r="B175" s="48">
        <v>42805</v>
      </c>
      <c r="C175" s="44" t="str">
        <f t="shared" si="6"/>
        <v/>
      </c>
      <c r="D175" s="44" t="str">
        <f t="shared" si="7"/>
        <v/>
      </c>
      <c r="E175" s="44"/>
      <c r="F175" s="49" t="s">
        <v>32</v>
      </c>
      <c r="G175" s="49" t="s">
        <v>33</v>
      </c>
      <c r="H175" s="49" t="str">
        <f>IF(ISERROR(VLOOKUP(F175,Table3[[#All],[Type]],1,FALSE))=FALSE(),"",IF(F175="","",IFERROR(IFERROR(TræningsZone,StigningsløbZone),IF(F175="Intervalløb",IntervalZone,IF(F175="Temposkift",TemposkiftZone,IF(F175="Konkurrenceløb","N/A",IF(F175="Distanceløb",DistanceløbZone,"Ukendt træningstype")))))))</f>
        <v>Ae2</v>
      </c>
      <c r="I175" s="49" t="str">
        <f>IF(F175="Konkurrenceløb",KonkurrenceløbHastighed,IF(ISERROR(VLOOKUP(F175,Table3[[#All],[Type]],1,FALSE))=FALSE(),"",IF(F175="","",TræningsHastighed)))</f>
        <v>6:28</v>
      </c>
      <c r="J175" s="50">
        <f ca="1">IF(ISERROR(VLOOKUP(F175,Table3[[#All],[Type]],1,FALSE))=FALSE(),SUMIF(OFFSET(B175,1,0,50),B175,OFFSET(J175,1,0,50)),IF(F175="","",IF(ISERROR(VLOOKUP(F175,TræningsZoner!B:B,1,FALSE))=FALSE(),NormalTid,IF(F175="Stigningsløb",StigningsløbTid,IF(F175="Intervalløb",IntervalTid,IF(F175="Temposkift",TemposkiftTid,IF(F175="Konkurrenceløb",KonkurrenceløbTid,IF(F175="Distanceløb",DistanceløbTid,"Ukendt træningstype"))))))))</f>
        <v>20</v>
      </c>
      <c r="K175" s="51">
        <f ca="1">IF(ISERROR(VLOOKUP(F175,Table3[[#All],[Type]],1,FALSE))=FALSE(),SUMIF(OFFSET(B175,1,0,50),B175,OFFSET(K175,1,0,50)),IF(F175="","",IF(ISERROR(VLOOKUP(F175,TræningsZoner!B:B,1,FALSE))=FALSE(),NormalDistance,IF(F175="Stigningsløb",StigningsløbDistance,IF(F175="Intervalløb",IntervalDistance,IF(F175="Temposkift",TemposkiftDistance,IF(F175="konkurrenceløb",KonkurrenceløbDistance,IF(F175="Distanceløb",DistanceløbDistance,"Ukendt træningstype"))))))))</f>
        <v>3.0927835051546393</v>
      </c>
      <c r="L175" s="44"/>
      <c r="M175" s="45"/>
      <c r="N175" s="70"/>
    </row>
    <row r="176" spans="1:14" hidden="1" outlineLevel="1" x14ac:dyDescent="0.25">
      <c r="A176" s="42"/>
      <c r="B176" s="48">
        <v>42805</v>
      </c>
      <c r="C176" s="44" t="str">
        <f t="shared" si="6"/>
        <v/>
      </c>
      <c r="D176" s="44" t="str">
        <f t="shared" si="7"/>
        <v/>
      </c>
      <c r="E176" s="44"/>
      <c r="F176" s="49" t="s">
        <v>41</v>
      </c>
      <c r="G176" s="49" t="s">
        <v>43</v>
      </c>
      <c r="H176" s="49" t="str">
        <f>IF(ISERROR(VLOOKUP(F176,Table3[[#All],[Type]],1,FALSE))=FALSE(),"",IF(F176="","",IFERROR(IFERROR(TræningsZone,StigningsløbZone),IF(F176="Intervalløb",IntervalZone,IF(F176="Temposkift",TemposkiftZone,IF(F176="Konkurrenceløb","N/A",IF(F176="Distanceløb",DistanceløbZone,"Ukendt træningstype")))))))</f>
        <v>Rest</v>
      </c>
      <c r="I176" s="49" t="str">
        <f>IF(F176="Konkurrenceløb",KonkurrenceløbHastighed,IF(ISERROR(VLOOKUP(F176,Table3[[#All],[Type]],1,FALSE))=FALSE(),"",IF(F176="","",TræningsHastighed)))</f>
        <v>9:59,5</v>
      </c>
      <c r="J176" s="50">
        <f ca="1">IF(ISERROR(VLOOKUP(F176,Table3[[#All],[Type]],1,FALSE))=FALSE(),SUMIF(OFFSET(B176,1,0,50),B176,OFFSET(J176,1,0,50)),IF(F176="","",IF(ISERROR(VLOOKUP(F176,TræningsZoner!B:B,1,FALSE))=FALSE(),NormalTid,IF(F176="Stigningsløb",StigningsløbTid,IF(F176="Intervalløb",IntervalTid,IF(F176="Temposkift",TemposkiftTid,IF(F176="Konkurrenceløb",KonkurrenceløbTid,IF(F176="Distanceløb",DistanceløbTid,"Ukendt træningstype"))))))))</f>
        <v>5</v>
      </c>
      <c r="K176" s="51">
        <f ca="1">IF(ISERROR(VLOOKUP(F176,Table3[[#All],[Type]],1,FALSE))=FALSE(),SUMIF(OFFSET(B176,1,0,50),B176,OFFSET(K176,1,0,50)),IF(F176="","",IF(ISERROR(VLOOKUP(F176,TræningsZoner!B:B,1,FALSE))=FALSE(),NormalDistance,IF(F176="Stigningsløb",StigningsløbDistance,IF(F176="Intervalløb",IntervalDistance,IF(F176="Temposkift",TemposkiftDistance,IF(F176="konkurrenceløb",KonkurrenceløbDistance,IF(F176="Distanceløb",DistanceløbDistance,"Ukendt træningstype"))))))))</f>
        <v>0.50041701417848206</v>
      </c>
      <c r="L176" s="44"/>
      <c r="M176" s="45"/>
      <c r="N176" s="70"/>
    </row>
    <row r="177" spans="1:14" hidden="1" outlineLevel="1" x14ac:dyDescent="0.25">
      <c r="A177" s="42"/>
      <c r="B177" s="48">
        <v>42805</v>
      </c>
      <c r="C177" s="44" t="str">
        <f t="shared" si="6"/>
        <v/>
      </c>
      <c r="D177" s="44" t="str">
        <f t="shared" si="7"/>
        <v/>
      </c>
      <c r="E177" s="44"/>
      <c r="F177" s="49" t="s">
        <v>32</v>
      </c>
      <c r="G177" s="49" t="s">
        <v>26</v>
      </c>
      <c r="H177" s="49" t="str">
        <f>IF(ISERROR(VLOOKUP(F177,Table3[[#All],[Type]],1,FALSE))=FALSE(),"",IF(F177="","",IFERROR(IFERROR(TræningsZone,StigningsløbZone),IF(F177="Intervalløb",IntervalZone,IF(F177="Temposkift",TemposkiftZone,IF(F177="Konkurrenceløb","N/A",IF(F177="Distanceløb",DistanceløbZone,"Ukendt træningstype")))))))</f>
        <v>Ae2</v>
      </c>
      <c r="I177" s="49" t="str">
        <f>IF(F177="Konkurrenceløb",KonkurrenceløbHastighed,IF(ISERROR(VLOOKUP(F177,Table3[[#All],[Type]],1,FALSE))=FALSE(),"",IF(F177="","",TræningsHastighed)))</f>
        <v>6:28</v>
      </c>
      <c r="J177" s="50">
        <f ca="1">IF(ISERROR(VLOOKUP(F177,Table3[[#All],[Type]],1,FALSE))=FALSE(),SUMIF(OFFSET(B177,1,0,50),B177,OFFSET(J177,1,0,50)),IF(F177="","",IF(ISERROR(VLOOKUP(F177,TræningsZoner!B:B,1,FALSE))=FALSE(),NormalTid,IF(F177="Stigningsløb",StigningsløbTid,IF(F177="Intervalløb",IntervalTid,IF(F177="Temposkift",TemposkiftTid,IF(F177="Konkurrenceløb",KonkurrenceløbTid,IF(F177="Distanceløb",DistanceløbTid,"Ukendt træningstype"))))))))</f>
        <v>15</v>
      </c>
      <c r="K177" s="51">
        <f ca="1">IF(ISERROR(VLOOKUP(F177,Table3[[#All],[Type]],1,FALSE))=FALSE(),SUMIF(OFFSET(B177,1,0,50),B177,OFFSET(K177,1,0,50)),IF(F177="","",IF(ISERROR(VLOOKUP(F177,TræningsZoner!B:B,1,FALSE))=FALSE(),NormalDistance,IF(F177="Stigningsløb",StigningsløbDistance,IF(F177="Intervalløb",IntervalDistance,IF(F177="Temposkift",TemposkiftDistance,IF(F177="konkurrenceløb",KonkurrenceløbDistance,IF(F177="Distanceløb",DistanceløbDistance,"Ukendt træningstype"))))))))</f>
        <v>2.3195876288659796</v>
      </c>
      <c r="L177" s="44"/>
      <c r="M177" s="45"/>
      <c r="N177" s="70"/>
    </row>
    <row r="178" spans="1:14" hidden="1" outlineLevel="1" x14ac:dyDescent="0.25">
      <c r="A178" s="42"/>
      <c r="B178" s="48">
        <v>42805</v>
      </c>
      <c r="C178" s="44" t="str">
        <f t="shared" si="6"/>
        <v/>
      </c>
      <c r="D178" s="44" t="str">
        <f t="shared" si="7"/>
        <v/>
      </c>
      <c r="E178" s="44"/>
      <c r="F178" s="49" t="s">
        <v>41</v>
      </c>
      <c r="G178" s="49" t="s">
        <v>42</v>
      </c>
      <c r="H178" s="49" t="str">
        <f>IF(ISERROR(VLOOKUP(F178,Table3[[#All],[Type]],1,FALSE))=FALSE(),"",IF(F178="","",IFERROR(IFERROR(TræningsZone,StigningsløbZone),IF(F178="Intervalløb",IntervalZone,IF(F178="Temposkift",TemposkiftZone,IF(F178="Konkurrenceløb","N/A",IF(F178="Distanceløb",DistanceløbZone,"Ukendt træningstype")))))))</f>
        <v>Rest</v>
      </c>
      <c r="I178" s="49" t="str">
        <f>IF(F178="Konkurrenceløb",KonkurrenceløbHastighed,IF(ISERROR(VLOOKUP(F178,Table3[[#All],[Type]],1,FALSE))=FALSE(),"",IF(F178="","",TræningsHastighed)))</f>
        <v>9:59,5</v>
      </c>
      <c r="J178" s="50">
        <f ca="1">IF(ISERROR(VLOOKUP(F178,Table3[[#All],[Type]],1,FALSE))=FALSE(),SUMIF(OFFSET(B178,1,0,50),B178,OFFSET(J178,1,0,50)),IF(F178="","",IF(ISERROR(VLOOKUP(F178,TræningsZoner!B:B,1,FALSE))=FALSE(),NormalTid,IF(F178="Stigningsløb",StigningsløbTid,IF(F178="Intervalløb",IntervalTid,IF(F178="Temposkift",TemposkiftTid,IF(F178="Konkurrenceløb",KonkurrenceløbTid,IF(F178="Distanceløb",DistanceløbTid,"Ukendt træningstype"))))))))</f>
        <v>25</v>
      </c>
      <c r="K178" s="51">
        <f ca="1">IF(ISERROR(VLOOKUP(F178,Table3[[#All],[Type]],1,FALSE))=FALSE(),SUMIF(OFFSET(B178,1,0,50),B178,OFFSET(K178,1,0,50)),IF(F178="","",IF(ISERROR(VLOOKUP(F178,TræningsZoner!B:B,1,FALSE))=FALSE(),NormalDistance,IF(F178="Stigningsløb",StigningsløbDistance,IF(F178="Intervalløb",IntervalDistance,IF(F178="Temposkift",TemposkiftDistance,IF(F178="konkurrenceløb",KonkurrenceløbDistance,IF(F178="Distanceløb",DistanceløbDistance,"Ukendt træningstype"))))))))</f>
        <v>2.5020850708924103</v>
      </c>
      <c r="L178" s="44"/>
      <c r="M178" s="45"/>
      <c r="N178" s="70"/>
    </row>
    <row r="179" spans="1:14" collapsed="1" x14ac:dyDescent="0.25">
      <c r="A179" s="42">
        <f t="shared" si="8"/>
        <v>42804</v>
      </c>
      <c r="B179" s="43">
        <v>42804</v>
      </c>
      <c r="C179" s="44">
        <f t="shared" si="6"/>
        <v>11</v>
      </c>
      <c r="D179" s="44">
        <f t="shared" si="7"/>
        <v>2017</v>
      </c>
      <c r="E179" s="44" t="s">
        <v>18</v>
      </c>
      <c r="F179" s="45" t="s">
        <v>35</v>
      </c>
      <c r="G179" s="45"/>
      <c r="H179" s="45" t="str">
        <f>IF(ISERROR(VLOOKUP(F179,Table3[[#All],[Type]],1,FALSE))=FALSE(),"",IF(F179="","",IFERROR(IFERROR(TræningsZone,StigningsløbZone),IF(F179="Intervalløb",IntervalZone,IF(F179="Temposkift",TemposkiftZone,IF(F179="Konkurrenceløb","N/A",IF(F179="Distanceløb",DistanceløbZone,"Ukendt træningstype")))))))</f>
        <v/>
      </c>
      <c r="I179" s="45" t="str">
        <f>IF(F179="Konkurrenceløb",KonkurrenceløbHastighed,IF(ISERROR(VLOOKUP(F179,Table3[[#All],[Type]],1,FALSE))=FALSE(),"",IF(F179="","",TræningsHastighed)))</f>
        <v/>
      </c>
      <c r="J179" s="44">
        <f ca="1">IF(ISERROR(VLOOKUP(F179,Table3[[#All],[Type]],1,FALSE))=FALSE(),SUMIF(OFFSET(B179,1,0,50),B179,OFFSET(J179,1,0,50)),IF(F179="","",IF(ISERROR(VLOOKUP(F179,TræningsZoner!B:B,1,FALSE))=FALSE(),NormalTid,IF(F179="Stigningsløb",StigningsløbTid,IF(F179="Intervalløb",IntervalTid,IF(F179="Temposkift",TemposkiftTid,IF(F179="Konkurrenceløb",KonkurrenceløbTid,IF(F179="Distanceløb",DistanceløbTid,"Ukendt træningstype"))))))))</f>
        <v>94.98</v>
      </c>
      <c r="K179" s="46">
        <f ca="1">IF(ISERROR(VLOOKUP(F179,Table3[[#All],[Type]],1,FALSE))=FALSE(),SUMIF(OFFSET(B179,1,0,50),B179,OFFSET(K179,1,0,50)),IF(F179="","",IF(ISERROR(VLOOKUP(F179,TræningsZoner!B:B,1,FALSE))=FALSE(),NormalDistance,IF(F179="Stigningsløb",StigningsløbDistance,IF(F179="Intervalløb",IntervalDistance,IF(F179="Temposkift",TemposkiftDistance,IF(F179="konkurrenceløb",KonkurrenceløbDistance,IF(F179="Distanceløb",DistanceløbDistance,"Ukendt træningstype"))))))))</f>
        <v>14.511360344146436</v>
      </c>
      <c r="L179" s="44"/>
      <c r="M179" s="45"/>
      <c r="N179" s="70"/>
    </row>
    <row r="180" spans="1:14" s="26" customFormat="1" hidden="1" outlineLevel="1" x14ac:dyDescent="0.25">
      <c r="A180" s="47"/>
      <c r="B180" s="48">
        <v>42804</v>
      </c>
      <c r="C180" s="44" t="str">
        <f t="shared" si="6"/>
        <v/>
      </c>
      <c r="D180" s="44" t="str">
        <f t="shared" si="7"/>
        <v/>
      </c>
      <c r="E180" s="44"/>
      <c r="F180" s="49" t="s">
        <v>23</v>
      </c>
      <c r="G180" s="49" t="s">
        <v>26</v>
      </c>
      <c r="H180" s="49" t="str">
        <f>IF(ISERROR(VLOOKUP(F180,Table3[[#All],[Type]],1,FALSE))=FALSE(),"",IF(F180="","",IFERROR(IFERROR(TræningsZone,StigningsløbZone),IF(F180="Intervalløb",IntervalZone,IF(F180="Temposkift",TemposkiftZone,IF(F180="Konkurrenceløb","N/A",IF(F180="Distanceløb",DistanceløbZone,"Ukendt træningstype")))))))</f>
        <v>Ae1</v>
      </c>
      <c r="I180" s="49" t="str">
        <f>IF(F180="Konkurrenceløb",KonkurrenceløbHastighed,IF(ISERROR(VLOOKUP(F180,Table3[[#All],[Type]],1,FALSE))=FALSE(),"",IF(F180="","",TræningsHastighed)))</f>
        <v>7:07,5</v>
      </c>
      <c r="J180" s="50">
        <f ca="1">IF(ISERROR(VLOOKUP(F180,Table3[[#All],[Type]],1,FALSE))=FALSE(),SUMIF(OFFSET(B180,1,0,50),B180,OFFSET(J180,1,0,50)),IF(F180="","",IF(ISERROR(VLOOKUP(F180,TræningsZoner!B:B,1,FALSE))=FALSE(),NormalTid,IF(F180="Stigningsløb",StigningsløbTid,IF(F180="Intervalløb",IntervalTid,IF(F180="Temposkift",TemposkiftTid,IF(F180="Konkurrenceløb",KonkurrenceløbTid,IF(F180="Distanceløb",DistanceløbTid,"Ukendt træningstype"))))))))</f>
        <v>15</v>
      </c>
      <c r="K180" s="51">
        <f ca="1">IF(ISERROR(VLOOKUP(F180,Table3[[#All],[Type]],1,FALSE))=FALSE(),SUMIF(OFFSET(B180,1,0,50),B180,OFFSET(K180,1,0,50)),IF(F180="","",IF(ISERROR(VLOOKUP(F180,TræningsZoner!B:B,1,FALSE))=FALSE(),NormalDistance,IF(F180="Stigningsløb",StigningsløbDistance,IF(F180="Intervalløb",IntervalDistance,IF(F180="Temposkift",TemposkiftDistance,IF(F180="konkurrenceløb",KonkurrenceløbDistance,IF(F180="Distanceløb",DistanceløbDistance,"Ukendt træningstype"))))))))</f>
        <v>2.1052631578947367</v>
      </c>
      <c r="L180" s="44"/>
      <c r="M180" s="45"/>
      <c r="N180" s="70"/>
    </row>
    <row r="181" spans="1:14" s="26" customFormat="1" hidden="1" outlineLevel="1" x14ac:dyDescent="0.25">
      <c r="A181" s="47"/>
      <c r="B181" s="48">
        <v>42804</v>
      </c>
      <c r="C181" s="44" t="str">
        <f t="shared" si="6"/>
        <v/>
      </c>
      <c r="D181" s="44" t="str">
        <f t="shared" si="7"/>
        <v/>
      </c>
      <c r="E181" s="44"/>
      <c r="F181" s="49" t="s">
        <v>27</v>
      </c>
      <c r="G181" s="49" t="s">
        <v>28</v>
      </c>
      <c r="H181" s="49" t="str">
        <f>IF(ISERROR(VLOOKUP(F181,Table3[[#All],[Type]],1,FALSE))=FALSE(),"",IF(F181="","",IFERROR(IFERROR(TræningsZone,StigningsløbZone),IF(F181="Intervalløb",IntervalZone,IF(F181="Temposkift",TemposkiftZone,IF(F181="Konkurrenceløb","N/A",IF(F181="Distanceløb",DistanceløbZone,"Ukendt træningstype")))))))</f>
        <v>AT</v>
      </c>
      <c r="I181" s="49" t="str">
        <f>IF(F181="Konkurrenceløb",KonkurrenceløbHastighed,IF(ISERROR(VLOOKUP(F181,Table3[[#All],[Type]],1,FALSE))=FALSE(),"",IF(F181="","",TræningsHastighed)))</f>
        <v>5:56</v>
      </c>
      <c r="J181" s="50">
        <f ca="1">IF(ISERROR(VLOOKUP(F181,Table3[[#All],[Type]],1,FALSE))=FALSE(),SUMIF(OFFSET(B181,1,0,50),B181,OFFSET(J181,1,0,50)),IF(F181="","",IF(ISERROR(VLOOKUP(F181,TræningsZoner!B:B,1,FALSE))=FALSE(),NormalTid,IF(F181="Stigningsløb",StigningsløbTid,IF(F181="Intervalløb",IntervalTid,IF(F181="Temposkift",TemposkiftTid,IF(F181="Konkurrenceløb",KonkurrenceløbTid,IF(F181="Distanceløb",DistanceløbTid,"Ukendt træningstype"))))))))</f>
        <v>1.78</v>
      </c>
      <c r="K181" s="51">
        <f ca="1">IF(ISERROR(VLOOKUP(F181,Table3[[#All],[Type]],1,FALSE))=FALSE(),SUMIF(OFFSET(B181,1,0,50),B181,OFFSET(K181,1,0,50)),IF(F181="","",IF(ISERROR(VLOOKUP(F181,TræningsZoner!B:B,1,FALSE))=FALSE(),NormalDistance,IF(F181="Stigningsløb",StigningsløbDistance,IF(F181="Intervalløb",IntervalDistance,IF(F181="Temposkift",TemposkiftDistance,IF(F181="konkurrenceløb",KonkurrenceløbDistance,IF(F181="Distanceløb",DistanceløbDistance,"Ukendt træningstype"))))))))</f>
        <v>0.3</v>
      </c>
      <c r="L181" s="44"/>
      <c r="M181" s="45"/>
      <c r="N181" s="70"/>
    </row>
    <row r="182" spans="1:14" s="26" customFormat="1" hidden="1" outlineLevel="1" x14ac:dyDescent="0.25">
      <c r="A182" s="47"/>
      <c r="B182" s="48">
        <v>42804</v>
      </c>
      <c r="C182" s="44" t="str">
        <f t="shared" si="6"/>
        <v/>
      </c>
      <c r="D182" s="44" t="str">
        <f t="shared" si="7"/>
        <v/>
      </c>
      <c r="E182" s="44"/>
      <c r="F182" s="49" t="s">
        <v>36</v>
      </c>
      <c r="G182" s="49" t="s">
        <v>37</v>
      </c>
      <c r="H182" s="49" t="str">
        <f>IF(ISERROR(VLOOKUP(F182,Table3[[#All],[Type]],1,FALSE))=FALSE(),"",IF(F182="","",IFERROR(IFERROR(TræningsZone,StigningsløbZone),IF(F182="Intervalløb",IntervalZone,IF(F182="Temposkift",TemposkiftZone,IF(F182="Konkurrenceløb","N/A",IF(F182="Distanceløb",DistanceløbZone,"Ukendt træningstype")))))))</f>
        <v>Ae2</v>
      </c>
      <c r="I182" s="49" t="str">
        <f>IF(F182="Konkurrenceløb",KonkurrenceløbHastighed,IF(ISERROR(VLOOKUP(F182,Table3[[#All],[Type]],1,FALSE))=FALSE(),"",IF(F182="","",TræningsHastighed)))</f>
        <v>6:28</v>
      </c>
      <c r="J182" s="50">
        <f ca="1">IF(ISERROR(VLOOKUP(F182,Table3[[#All],[Type]],1,FALSE))=FALSE(),SUMIF(OFFSET(B182,1,0,50),B182,OFFSET(J182,1,0,50)),IF(F182="","",IF(ISERROR(VLOOKUP(F182,TræningsZoner!B:B,1,FALSE))=FALSE(),NormalTid,IF(F182="Stigningsløb",StigningsløbTid,IF(F182="Intervalløb",IntervalTid,IF(F182="Temposkift",TemposkiftTid,IF(F182="Konkurrenceløb",KonkurrenceløbTid,IF(F182="Distanceløb",DistanceløbTid,"Ukendt træningstype"))))))))</f>
        <v>3.2333333333333334</v>
      </c>
      <c r="K182" s="51">
        <f ca="1">IF(ISERROR(VLOOKUP(F182,Table3[[#All],[Type]],1,FALSE))=FALSE(),SUMIF(OFFSET(B182,1,0,50),B182,OFFSET(K182,1,0,50)),IF(F182="","",IF(ISERROR(VLOOKUP(F182,TræningsZoner!B:B,1,FALSE))=FALSE(),NormalDistance,IF(F182="Stigningsløb",StigningsløbDistance,IF(F182="Intervalløb",IntervalDistance,IF(F182="Temposkift",TemposkiftDistance,IF(F182="konkurrenceløb",KonkurrenceløbDistance,IF(F182="Distanceløb",DistanceløbDistance,"Ukendt træningstype"))))))))</f>
        <v>0.5</v>
      </c>
      <c r="L182" s="44"/>
      <c r="M182" s="45"/>
      <c r="N182" s="70"/>
    </row>
    <row r="183" spans="1:14" s="26" customFormat="1" hidden="1" outlineLevel="1" x14ac:dyDescent="0.25">
      <c r="A183" s="47"/>
      <c r="B183" s="48">
        <v>42804</v>
      </c>
      <c r="C183" s="44" t="str">
        <f t="shared" si="6"/>
        <v/>
      </c>
      <c r="D183" s="44" t="str">
        <f t="shared" si="7"/>
        <v/>
      </c>
      <c r="E183" s="44"/>
      <c r="F183" s="49" t="s">
        <v>36</v>
      </c>
      <c r="G183" s="49" t="s">
        <v>38</v>
      </c>
      <c r="H183" s="49" t="str">
        <f>IF(ISERROR(VLOOKUP(F183,Table3[[#All],[Type]],1,FALSE))=FALSE(),"",IF(F183="","",IFERROR(IFERROR(TræningsZone,StigningsløbZone),IF(F183="Intervalløb",IntervalZone,IF(F183="Temposkift",TemposkiftZone,IF(F183="Konkurrenceløb","N/A",IF(F183="Distanceløb",DistanceløbZone,"Ukendt træningstype")))))))</f>
        <v>An1</v>
      </c>
      <c r="I183" s="49" t="str">
        <f>IF(F183="Konkurrenceløb",KonkurrenceløbHastighed,IF(ISERROR(VLOOKUP(F183,Table3[[#All],[Type]],1,FALSE))=FALSE(),"",IF(F183="","",TræningsHastighed)))</f>
        <v>5:42,5</v>
      </c>
      <c r="J183" s="50">
        <f ca="1">IF(ISERROR(VLOOKUP(F183,Table3[[#All],[Type]],1,FALSE))=FALSE(),SUMIF(OFFSET(B183,1,0,50),B183,OFFSET(J183,1,0,50)),IF(F183="","",IF(ISERROR(VLOOKUP(F183,TræningsZoner!B:B,1,FALSE))=FALSE(),NormalTid,IF(F183="Stigningsløb",StigningsløbTid,IF(F183="Intervalløb",IntervalTid,IF(F183="Temposkift",TemposkiftTid,IF(F183="Konkurrenceløb",KonkurrenceløbTid,IF(F183="Distanceløb",DistanceløbTid,"Ukendt træningstype"))))))))</f>
        <v>2.8541666666666665</v>
      </c>
      <c r="K183" s="51">
        <f ca="1">IF(ISERROR(VLOOKUP(F183,Table3[[#All],[Type]],1,FALSE))=FALSE(),SUMIF(OFFSET(B183,1,0,50),B183,OFFSET(K183,1,0,50)),IF(F183="","",IF(ISERROR(VLOOKUP(F183,TræningsZoner!B:B,1,FALSE))=FALSE(),NormalDistance,IF(F183="Stigningsløb",StigningsløbDistance,IF(F183="Intervalløb",IntervalDistance,IF(F183="Temposkift",TemposkiftDistance,IF(F183="konkurrenceløb",KonkurrenceløbDistance,IF(F183="Distanceløb",DistanceløbDistance,"Ukendt træningstype"))))))))</f>
        <v>0.5</v>
      </c>
      <c r="L183" s="44"/>
      <c r="M183" s="45"/>
      <c r="N183" s="70"/>
    </row>
    <row r="184" spans="1:14" s="26" customFormat="1" hidden="1" outlineLevel="1" x14ac:dyDescent="0.25">
      <c r="A184" s="47"/>
      <c r="B184" s="48">
        <v>42804</v>
      </c>
      <c r="C184" s="44" t="str">
        <f t="shared" si="6"/>
        <v/>
      </c>
      <c r="D184" s="44" t="str">
        <f t="shared" si="7"/>
        <v/>
      </c>
      <c r="E184" s="44"/>
      <c r="F184" s="49" t="s">
        <v>36</v>
      </c>
      <c r="G184" s="49" t="s">
        <v>37</v>
      </c>
      <c r="H184" s="49" t="str">
        <f>IF(ISERROR(VLOOKUP(F184,Table3[[#All],[Type]],1,FALSE))=FALSE(),"",IF(F184="","",IFERROR(IFERROR(TræningsZone,StigningsløbZone),IF(F184="Intervalløb",IntervalZone,IF(F184="Temposkift",TemposkiftZone,IF(F184="Konkurrenceløb","N/A",IF(F184="Distanceløb",DistanceløbZone,"Ukendt træningstype")))))))</f>
        <v>Ae2</v>
      </c>
      <c r="I184" s="49" t="str">
        <f>IF(F184="Konkurrenceløb",KonkurrenceløbHastighed,IF(ISERROR(VLOOKUP(F184,Table3[[#All],[Type]],1,FALSE))=FALSE(),"",IF(F184="","",TræningsHastighed)))</f>
        <v>6:28</v>
      </c>
      <c r="J184" s="50">
        <f ca="1">IF(ISERROR(VLOOKUP(F184,Table3[[#All],[Type]],1,FALSE))=FALSE(),SUMIF(OFFSET(B184,1,0,50),B184,OFFSET(J184,1,0,50)),IF(F184="","",IF(ISERROR(VLOOKUP(F184,TræningsZoner!B:B,1,FALSE))=FALSE(),NormalTid,IF(F184="Stigningsløb",StigningsløbTid,IF(F184="Intervalløb",IntervalTid,IF(F184="Temposkift",TemposkiftTid,IF(F184="Konkurrenceløb",KonkurrenceløbTid,IF(F184="Distanceløb",DistanceløbTid,"Ukendt træningstype"))))))))</f>
        <v>3.2333333333333334</v>
      </c>
      <c r="K184" s="51">
        <f ca="1">IF(ISERROR(VLOOKUP(F184,Table3[[#All],[Type]],1,FALSE))=FALSE(),SUMIF(OFFSET(B184,1,0,50),B184,OFFSET(K184,1,0,50)),IF(F184="","",IF(ISERROR(VLOOKUP(F184,TræningsZoner!B:B,1,FALSE))=FALSE(),NormalDistance,IF(F184="Stigningsløb",StigningsløbDistance,IF(F184="Intervalløb",IntervalDistance,IF(F184="Temposkift",TemposkiftDistance,IF(F184="konkurrenceløb",KonkurrenceløbDistance,IF(F184="Distanceløb",DistanceløbDistance,"Ukendt træningstype"))))))))</f>
        <v>0.5</v>
      </c>
      <c r="L184" s="44"/>
      <c r="M184" s="45"/>
      <c r="N184" s="70"/>
    </row>
    <row r="185" spans="1:14" s="26" customFormat="1" hidden="1" outlineLevel="1" x14ac:dyDescent="0.25">
      <c r="A185" s="47"/>
      <c r="B185" s="48">
        <v>42804</v>
      </c>
      <c r="C185" s="44" t="str">
        <f t="shared" si="6"/>
        <v/>
      </c>
      <c r="D185" s="44" t="str">
        <f t="shared" si="7"/>
        <v/>
      </c>
      <c r="E185" s="44"/>
      <c r="F185" s="49" t="s">
        <v>36</v>
      </c>
      <c r="G185" s="49" t="s">
        <v>38</v>
      </c>
      <c r="H185" s="49" t="str">
        <f>IF(ISERROR(VLOOKUP(F185,Table3[[#All],[Type]],1,FALSE))=FALSE(),"",IF(F185="","",IFERROR(IFERROR(TræningsZone,StigningsløbZone),IF(F185="Intervalløb",IntervalZone,IF(F185="Temposkift",TemposkiftZone,IF(F185="Konkurrenceløb","N/A",IF(F185="Distanceløb",DistanceløbZone,"Ukendt træningstype")))))))</f>
        <v>An1</v>
      </c>
      <c r="I185" s="49" t="str">
        <f>IF(F185="Konkurrenceløb",KonkurrenceløbHastighed,IF(ISERROR(VLOOKUP(F185,Table3[[#All],[Type]],1,FALSE))=FALSE(),"",IF(F185="","",TræningsHastighed)))</f>
        <v>5:42,5</v>
      </c>
      <c r="J185" s="50">
        <f ca="1">IF(ISERROR(VLOOKUP(F185,Table3[[#All],[Type]],1,FALSE))=FALSE(),SUMIF(OFFSET(B185,1,0,50),B185,OFFSET(J185,1,0,50)),IF(F185="","",IF(ISERROR(VLOOKUP(F185,TræningsZoner!B:B,1,FALSE))=FALSE(),NormalTid,IF(F185="Stigningsløb",StigningsløbTid,IF(F185="Intervalløb",IntervalTid,IF(F185="Temposkift",TemposkiftTid,IF(F185="Konkurrenceløb",KonkurrenceløbTid,IF(F185="Distanceløb",DistanceløbTid,"Ukendt træningstype"))))))))</f>
        <v>2.8541666666666665</v>
      </c>
      <c r="K185" s="51">
        <f ca="1">IF(ISERROR(VLOOKUP(F185,Table3[[#All],[Type]],1,FALSE))=FALSE(),SUMIF(OFFSET(B185,1,0,50),B185,OFFSET(K185,1,0,50)),IF(F185="","",IF(ISERROR(VLOOKUP(F185,TræningsZoner!B:B,1,FALSE))=FALSE(),NormalDistance,IF(F185="Stigningsløb",StigningsløbDistance,IF(F185="Intervalløb",IntervalDistance,IF(F185="Temposkift",TemposkiftDistance,IF(F185="konkurrenceløb",KonkurrenceløbDistance,IF(F185="Distanceløb",DistanceløbDistance,"Ukendt træningstype"))))))))</f>
        <v>0.5</v>
      </c>
      <c r="L185" s="44"/>
      <c r="M185" s="45"/>
      <c r="N185" s="70"/>
    </row>
    <row r="186" spans="1:14" s="26" customFormat="1" hidden="1" outlineLevel="1" x14ac:dyDescent="0.25">
      <c r="A186" s="47"/>
      <c r="B186" s="48">
        <v>42804</v>
      </c>
      <c r="C186" s="44" t="str">
        <f t="shared" si="6"/>
        <v/>
      </c>
      <c r="D186" s="44" t="str">
        <f t="shared" si="7"/>
        <v/>
      </c>
      <c r="E186" s="44"/>
      <c r="F186" s="49" t="s">
        <v>36</v>
      </c>
      <c r="G186" s="49" t="s">
        <v>46</v>
      </c>
      <c r="H186" s="49" t="str">
        <f>IF(ISERROR(VLOOKUP(F186,Table3[[#All],[Type]],1,FALSE))=FALSE(),"",IF(F186="","",IFERROR(IFERROR(TræningsZone,StigningsløbZone),IF(F186="Intervalløb",IntervalZone,IF(F186="Temposkift",TemposkiftZone,IF(F186="Konkurrenceløb","N/A",IF(F186="Distanceløb",DistanceløbZone,"Ukendt træningstype")))))))</f>
        <v>An2</v>
      </c>
      <c r="I186" s="49" t="str">
        <f>IF(F186="Konkurrenceløb",KonkurrenceløbHastighed,IF(ISERROR(VLOOKUP(F186,Table3[[#All],[Type]],1,FALSE))=FALSE(),"",IF(F186="","",TræningsHastighed)))</f>
        <v>5:24,5</v>
      </c>
      <c r="J186" s="50">
        <f ca="1">IF(ISERROR(VLOOKUP(F186,Table3[[#All],[Type]],1,FALSE))=FALSE(),SUMIF(OFFSET(B186,1,0,50),B186,OFFSET(J186,1,0,50)),IF(F186="","",IF(ISERROR(VLOOKUP(F186,TræningsZoner!B:B,1,FALSE))=FALSE(),NormalTid,IF(F186="Stigningsløb",StigningsløbTid,IF(F186="Intervalløb",IntervalTid,IF(F186="Temposkift",TemposkiftTid,IF(F186="Konkurrenceløb",KonkurrenceløbTid,IF(F186="Distanceløb",DistanceløbTid,"Ukendt træningstype"))))))))</f>
        <v>2.7041666666666666</v>
      </c>
      <c r="K186" s="51">
        <f ca="1">IF(ISERROR(VLOOKUP(F186,Table3[[#All],[Type]],1,FALSE))=FALSE(),SUMIF(OFFSET(B186,1,0,50),B186,OFFSET(K186,1,0,50)),IF(F186="","",IF(ISERROR(VLOOKUP(F186,TræningsZoner!B:B,1,FALSE))=FALSE(),NormalDistance,IF(F186="Stigningsløb",StigningsløbDistance,IF(F186="Intervalløb",IntervalDistance,IF(F186="Temposkift",TemposkiftDistance,IF(F186="konkurrenceløb",KonkurrenceløbDistance,IF(F186="Distanceløb",DistanceløbDistance,"Ukendt træningstype"))))))))</f>
        <v>0.5</v>
      </c>
      <c r="L186" s="44"/>
      <c r="M186" s="45"/>
      <c r="N186" s="70"/>
    </row>
    <row r="187" spans="1:14" s="26" customFormat="1" hidden="1" outlineLevel="1" x14ac:dyDescent="0.25">
      <c r="A187" s="47"/>
      <c r="B187" s="48">
        <v>42804</v>
      </c>
      <c r="C187" s="44" t="str">
        <f t="shared" si="6"/>
        <v/>
      </c>
      <c r="D187" s="44" t="str">
        <f t="shared" si="7"/>
        <v/>
      </c>
      <c r="E187" s="44"/>
      <c r="F187" s="49" t="s">
        <v>36</v>
      </c>
      <c r="G187" s="49" t="s">
        <v>38</v>
      </c>
      <c r="H187" s="49" t="str">
        <f>IF(ISERROR(VLOOKUP(F187,Table3[[#All],[Type]],1,FALSE))=FALSE(),"",IF(F187="","",IFERROR(IFERROR(TræningsZone,StigningsløbZone),IF(F187="Intervalløb",IntervalZone,IF(F187="Temposkift",TemposkiftZone,IF(F187="Konkurrenceløb","N/A",IF(F187="Distanceløb",DistanceløbZone,"Ukendt træningstype")))))))</f>
        <v>An1</v>
      </c>
      <c r="I187" s="49" t="str">
        <f>IF(F187="Konkurrenceløb",KonkurrenceløbHastighed,IF(ISERROR(VLOOKUP(F187,Table3[[#All],[Type]],1,FALSE))=FALSE(),"",IF(F187="","",TræningsHastighed)))</f>
        <v>5:42,5</v>
      </c>
      <c r="J187" s="50">
        <f ca="1">IF(ISERROR(VLOOKUP(F187,Table3[[#All],[Type]],1,FALSE))=FALSE(),SUMIF(OFFSET(B187,1,0,50),B187,OFFSET(J187,1,0,50)),IF(F187="","",IF(ISERROR(VLOOKUP(F187,TræningsZoner!B:B,1,FALSE))=FALSE(),NormalTid,IF(F187="Stigningsløb",StigningsløbTid,IF(F187="Intervalløb",IntervalTid,IF(F187="Temposkift",TemposkiftTid,IF(F187="Konkurrenceløb",KonkurrenceløbTid,IF(F187="Distanceløb",DistanceløbTid,"Ukendt træningstype"))))))))</f>
        <v>2.8541666666666665</v>
      </c>
      <c r="K187" s="51">
        <f ca="1">IF(ISERROR(VLOOKUP(F187,Table3[[#All],[Type]],1,FALSE))=FALSE(),SUMIF(OFFSET(B187,1,0,50),B187,OFFSET(K187,1,0,50)),IF(F187="","",IF(ISERROR(VLOOKUP(F187,TræningsZoner!B:B,1,FALSE))=FALSE(),NormalDistance,IF(F187="Stigningsløb",StigningsløbDistance,IF(F187="Intervalløb",IntervalDistance,IF(F187="Temposkift",TemposkiftDistance,IF(F187="konkurrenceløb",KonkurrenceløbDistance,IF(F187="Distanceløb",DistanceløbDistance,"Ukendt træningstype"))))))))</f>
        <v>0.5</v>
      </c>
      <c r="L187" s="44"/>
      <c r="M187" s="45"/>
      <c r="N187" s="70"/>
    </row>
    <row r="188" spans="1:14" s="26" customFormat="1" hidden="1" outlineLevel="1" x14ac:dyDescent="0.25">
      <c r="A188" s="47"/>
      <c r="B188" s="48">
        <v>42804</v>
      </c>
      <c r="C188" s="44" t="str">
        <f t="shared" si="6"/>
        <v/>
      </c>
      <c r="D188" s="44" t="str">
        <f t="shared" si="7"/>
        <v/>
      </c>
      <c r="E188" s="44"/>
      <c r="F188" s="49" t="s">
        <v>41</v>
      </c>
      <c r="G188" s="49" t="s">
        <v>43</v>
      </c>
      <c r="H188" s="49" t="str">
        <f>IF(ISERROR(VLOOKUP(F188,Table3[[#All],[Type]],1,FALSE))=FALSE(),"",IF(F188="","",IFERROR(IFERROR(TræningsZone,StigningsløbZone),IF(F188="Intervalløb",IntervalZone,IF(F188="Temposkift",TemposkiftZone,IF(F188="Konkurrenceløb","N/A",IF(F188="Distanceløb",DistanceløbZone,"Ukendt træningstype")))))))</f>
        <v>Rest</v>
      </c>
      <c r="I188" s="49" t="str">
        <f>IF(F188="Konkurrenceløb",KonkurrenceløbHastighed,IF(ISERROR(VLOOKUP(F188,Table3[[#All],[Type]],1,FALSE))=FALSE(),"",IF(F188="","",TræningsHastighed)))</f>
        <v>9:59,5</v>
      </c>
      <c r="J188" s="50">
        <f ca="1">IF(ISERROR(VLOOKUP(F188,Table3[[#All],[Type]],1,FALSE))=FALSE(),SUMIF(OFFSET(B188,1,0,50),B188,OFFSET(J188,1,0,50)),IF(F188="","",IF(ISERROR(VLOOKUP(F188,TræningsZoner!B:B,1,FALSE))=FALSE(),NormalTid,IF(F188="Stigningsløb",StigningsløbTid,IF(F188="Intervalløb",IntervalTid,IF(F188="Temposkift",TemposkiftTid,IF(F188="Konkurrenceløb",KonkurrenceløbTid,IF(F188="Distanceløb",DistanceløbTid,"Ukendt træningstype"))))))))</f>
        <v>5</v>
      </c>
      <c r="K188" s="51">
        <f ca="1">IF(ISERROR(VLOOKUP(F188,Table3[[#All],[Type]],1,FALSE))=FALSE(),SUMIF(OFFSET(B188,1,0,50),B188,OFFSET(K188,1,0,50)),IF(F188="","",IF(ISERROR(VLOOKUP(F188,TræningsZoner!B:B,1,FALSE))=FALSE(),NormalDistance,IF(F188="Stigningsløb",StigningsløbDistance,IF(F188="Intervalløb",IntervalDistance,IF(F188="Temposkift",TemposkiftDistance,IF(F188="konkurrenceløb",KonkurrenceløbDistance,IF(F188="Distanceløb",DistanceløbDistance,"Ukendt træningstype"))))))))</f>
        <v>0.50041701417848206</v>
      </c>
      <c r="L188" s="44"/>
      <c r="M188" s="45"/>
      <c r="N188" s="70"/>
    </row>
    <row r="189" spans="1:14" s="26" customFormat="1" hidden="1" outlineLevel="1" x14ac:dyDescent="0.25">
      <c r="A189" s="47"/>
      <c r="B189" s="48">
        <v>42804</v>
      </c>
      <c r="C189" s="44" t="str">
        <f t="shared" si="6"/>
        <v/>
      </c>
      <c r="D189" s="44" t="str">
        <f t="shared" si="7"/>
        <v/>
      </c>
      <c r="E189" s="44"/>
      <c r="F189" s="49" t="s">
        <v>36</v>
      </c>
      <c r="G189" s="49" t="s">
        <v>37</v>
      </c>
      <c r="H189" s="49" t="str">
        <f>IF(ISERROR(VLOOKUP(F189,Table3[[#All],[Type]],1,FALSE))=FALSE(),"",IF(F189="","",IFERROR(IFERROR(TræningsZone,StigningsløbZone),IF(F189="Intervalløb",IntervalZone,IF(F189="Temposkift",TemposkiftZone,IF(F189="Konkurrenceløb","N/A",IF(F189="Distanceløb",DistanceløbZone,"Ukendt træningstype")))))))</f>
        <v>Ae2</v>
      </c>
      <c r="I189" s="49" t="str">
        <f>IF(F189="Konkurrenceløb",KonkurrenceløbHastighed,IF(ISERROR(VLOOKUP(F189,Table3[[#All],[Type]],1,FALSE))=FALSE(),"",IF(F189="","",TræningsHastighed)))</f>
        <v>6:28</v>
      </c>
      <c r="J189" s="50">
        <f ca="1">IF(ISERROR(VLOOKUP(F189,Table3[[#All],[Type]],1,FALSE))=FALSE(),SUMIF(OFFSET(B189,1,0,50),B189,OFFSET(J189,1,0,50)),IF(F189="","",IF(ISERROR(VLOOKUP(F189,TræningsZoner!B:B,1,FALSE))=FALSE(),NormalTid,IF(F189="Stigningsløb",StigningsløbTid,IF(F189="Intervalløb",IntervalTid,IF(F189="Temposkift",TemposkiftTid,IF(F189="Konkurrenceløb",KonkurrenceløbTid,IF(F189="Distanceløb",DistanceløbTid,"Ukendt træningstype"))))))))</f>
        <v>3.2333333333333334</v>
      </c>
      <c r="K189" s="51">
        <f ca="1">IF(ISERROR(VLOOKUP(F189,Table3[[#All],[Type]],1,FALSE))=FALSE(),SUMIF(OFFSET(B189,1,0,50),B189,OFFSET(K189,1,0,50)),IF(F189="","",IF(ISERROR(VLOOKUP(F189,TræningsZoner!B:B,1,FALSE))=FALSE(),NormalDistance,IF(F189="Stigningsløb",StigningsløbDistance,IF(F189="Intervalløb",IntervalDistance,IF(F189="Temposkift",TemposkiftDistance,IF(F189="konkurrenceløb",KonkurrenceløbDistance,IF(F189="Distanceløb",DistanceløbDistance,"Ukendt træningstype"))))))))</f>
        <v>0.5</v>
      </c>
      <c r="L189" s="44"/>
      <c r="M189" s="45"/>
      <c r="N189" s="70"/>
    </row>
    <row r="190" spans="1:14" s="26" customFormat="1" hidden="1" outlineLevel="1" x14ac:dyDescent="0.25">
      <c r="A190" s="47"/>
      <c r="B190" s="48">
        <v>42804</v>
      </c>
      <c r="C190" s="44" t="str">
        <f t="shared" si="6"/>
        <v/>
      </c>
      <c r="D190" s="44" t="str">
        <f t="shared" si="7"/>
        <v/>
      </c>
      <c r="E190" s="44"/>
      <c r="F190" s="49" t="s">
        <v>36</v>
      </c>
      <c r="G190" s="49" t="s">
        <v>38</v>
      </c>
      <c r="H190" s="49" t="str">
        <f>IF(ISERROR(VLOOKUP(F190,Table3[[#All],[Type]],1,FALSE))=FALSE(),"",IF(F190="","",IFERROR(IFERROR(TræningsZone,StigningsløbZone),IF(F190="Intervalløb",IntervalZone,IF(F190="Temposkift",TemposkiftZone,IF(F190="Konkurrenceløb","N/A",IF(F190="Distanceløb",DistanceløbZone,"Ukendt træningstype")))))))</f>
        <v>An1</v>
      </c>
      <c r="I190" s="49" t="str">
        <f>IF(F190="Konkurrenceløb",KonkurrenceløbHastighed,IF(ISERROR(VLOOKUP(F190,Table3[[#All],[Type]],1,FALSE))=FALSE(),"",IF(F190="","",TræningsHastighed)))</f>
        <v>5:42,5</v>
      </c>
      <c r="J190" s="50">
        <f ca="1">IF(ISERROR(VLOOKUP(F190,Table3[[#All],[Type]],1,FALSE))=FALSE(),SUMIF(OFFSET(B190,1,0,50),B190,OFFSET(J190,1,0,50)),IF(F190="","",IF(ISERROR(VLOOKUP(F190,TræningsZoner!B:B,1,FALSE))=FALSE(),NormalTid,IF(F190="Stigningsløb",StigningsløbTid,IF(F190="Intervalløb",IntervalTid,IF(F190="Temposkift",TemposkiftTid,IF(F190="Konkurrenceløb",KonkurrenceløbTid,IF(F190="Distanceløb",DistanceløbTid,"Ukendt træningstype"))))))))</f>
        <v>2.8541666666666665</v>
      </c>
      <c r="K190" s="51">
        <f ca="1">IF(ISERROR(VLOOKUP(F190,Table3[[#All],[Type]],1,FALSE))=FALSE(),SUMIF(OFFSET(B190,1,0,50),B190,OFFSET(K190,1,0,50)),IF(F190="","",IF(ISERROR(VLOOKUP(F190,TræningsZoner!B:B,1,FALSE))=FALSE(),NormalDistance,IF(F190="Stigningsløb",StigningsløbDistance,IF(F190="Intervalløb",IntervalDistance,IF(F190="Temposkift",TemposkiftDistance,IF(F190="konkurrenceløb",KonkurrenceløbDistance,IF(F190="Distanceløb",DistanceløbDistance,"Ukendt træningstype"))))))))</f>
        <v>0.5</v>
      </c>
      <c r="L190" s="44"/>
      <c r="M190" s="45"/>
      <c r="N190" s="70"/>
    </row>
    <row r="191" spans="1:14" s="26" customFormat="1" hidden="1" outlineLevel="1" x14ac:dyDescent="0.25">
      <c r="A191" s="47"/>
      <c r="B191" s="48">
        <v>42804</v>
      </c>
      <c r="C191" s="44" t="str">
        <f t="shared" si="6"/>
        <v/>
      </c>
      <c r="D191" s="44" t="str">
        <f t="shared" si="7"/>
        <v/>
      </c>
      <c r="E191" s="44"/>
      <c r="F191" s="49" t="s">
        <v>36</v>
      </c>
      <c r="G191" s="49" t="s">
        <v>37</v>
      </c>
      <c r="H191" s="49" t="str">
        <f>IF(ISERROR(VLOOKUP(F191,Table3[[#All],[Type]],1,FALSE))=FALSE(),"",IF(F191="","",IFERROR(IFERROR(TræningsZone,StigningsløbZone),IF(F191="Intervalløb",IntervalZone,IF(F191="Temposkift",TemposkiftZone,IF(F191="Konkurrenceløb","N/A",IF(F191="Distanceløb",DistanceløbZone,"Ukendt træningstype")))))))</f>
        <v>Ae2</v>
      </c>
      <c r="I191" s="49" t="str">
        <f>IF(F191="Konkurrenceløb",KonkurrenceløbHastighed,IF(ISERROR(VLOOKUP(F191,Table3[[#All],[Type]],1,FALSE))=FALSE(),"",IF(F191="","",TræningsHastighed)))</f>
        <v>6:28</v>
      </c>
      <c r="J191" s="50">
        <f ca="1">IF(ISERROR(VLOOKUP(F191,Table3[[#All],[Type]],1,FALSE))=FALSE(),SUMIF(OFFSET(B191,1,0,50),B191,OFFSET(J191,1,0,50)),IF(F191="","",IF(ISERROR(VLOOKUP(F191,TræningsZoner!B:B,1,FALSE))=FALSE(),NormalTid,IF(F191="Stigningsløb",StigningsløbTid,IF(F191="Intervalløb",IntervalTid,IF(F191="Temposkift",TemposkiftTid,IF(F191="Konkurrenceløb",KonkurrenceløbTid,IF(F191="Distanceløb",DistanceløbTid,"Ukendt træningstype"))))))))</f>
        <v>3.2333333333333334</v>
      </c>
      <c r="K191" s="51">
        <f ca="1">IF(ISERROR(VLOOKUP(F191,Table3[[#All],[Type]],1,FALSE))=FALSE(),SUMIF(OFFSET(B191,1,0,50),B191,OFFSET(K191,1,0,50)),IF(F191="","",IF(ISERROR(VLOOKUP(F191,TræningsZoner!B:B,1,FALSE))=FALSE(),NormalDistance,IF(F191="Stigningsløb",StigningsløbDistance,IF(F191="Intervalløb",IntervalDistance,IF(F191="Temposkift",TemposkiftDistance,IF(F191="konkurrenceløb",KonkurrenceløbDistance,IF(F191="Distanceløb",DistanceløbDistance,"Ukendt træningstype"))))))))</f>
        <v>0.5</v>
      </c>
      <c r="L191" s="44"/>
      <c r="M191" s="45"/>
      <c r="N191" s="70"/>
    </row>
    <row r="192" spans="1:14" s="26" customFormat="1" hidden="1" outlineLevel="1" x14ac:dyDescent="0.25">
      <c r="A192" s="47"/>
      <c r="B192" s="48">
        <v>42804</v>
      </c>
      <c r="C192" s="44" t="str">
        <f t="shared" si="6"/>
        <v/>
      </c>
      <c r="D192" s="44" t="str">
        <f t="shared" si="7"/>
        <v/>
      </c>
      <c r="E192" s="44"/>
      <c r="F192" s="49" t="s">
        <v>36</v>
      </c>
      <c r="G192" s="49" t="s">
        <v>38</v>
      </c>
      <c r="H192" s="49" t="str">
        <f>IF(ISERROR(VLOOKUP(F192,Table3[[#All],[Type]],1,FALSE))=FALSE(),"",IF(F192="","",IFERROR(IFERROR(TræningsZone,StigningsløbZone),IF(F192="Intervalløb",IntervalZone,IF(F192="Temposkift",TemposkiftZone,IF(F192="Konkurrenceløb","N/A",IF(F192="Distanceløb",DistanceløbZone,"Ukendt træningstype")))))))</f>
        <v>An1</v>
      </c>
      <c r="I192" s="49" t="str">
        <f>IF(F192="Konkurrenceløb",KonkurrenceløbHastighed,IF(ISERROR(VLOOKUP(F192,Table3[[#All],[Type]],1,FALSE))=FALSE(),"",IF(F192="","",TræningsHastighed)))</f>
        <v>5:42,5</v>
      </c>
      <c r="J192" s="50">
        <f ca="1">IF(ISERROR(VLOOKUP(F192,Table3[[#All],[Type]],1,FALSE))=FALSE(),SUMIF(OFFSET(B192,1,0,50),B192,OFFSET(J192,1,0,50)),IF(F192="","",IF(ISERROR(VLOOKUP(F192,TræningsZoner!B:B,1,FALSE))=FALSE(),NormalTid,IF(F192="Stigningsløb",StigningsløbTid,IF(F192="Intervalløb",IntervalTid,IF(F192="Temposkift",TemposkiftTid,IF(F192="Konkurrenceløb",KonkurrenceløbTid,IF(F192="Distanceløb",DistanceløbTid,"Ukendt træningstype"))))))))</f>
        <v>2.8541666666666665</v>
      </c>
      <c r="K192" s="51">
        <f ca="1">IF(ISERROR(VLOOKUP(F192,Table3[[#All],[Type]],1,FALSE))=FALSE(),SUMIF(OFFSET(B192,1,0,50),B192,OFFSET(K192,1,0,50)),IF(F192="","",IF(ISERROR(VLOOKUP(F192,TræningsZoner!B:B,1,FALSE))=FALSE(),NormalDistance,IF(F192="Stigningsløb",StigningsløbDistance,IF(F192="Intervalløb",IntervalDistance,IF(F192="Temposkift",TemposkiftDistance,IF(F192="konkurrenceløb",KonkurrenceløbDistance,IF(F192="Distanceløb",DistanceløbDistance,"Ukendt træningstype"))))))))</f>
        <v>0.5</v>
      </c>
      <c r="L192" s="44"/>
      <c r="M192" s="45"/>
      <c r="N192" s="70"/>
    </row>
    <row r="193" spans="1:14" s="26" customFormat="1" hidden="1" outlineLevel="1" x14ac:dyDescent="0.25">
      <c r="A193" s="47"/>
      <c r="B193" s="48">
        <v>42804</v>
      </c>
      <c r="C193" s="44" t="str">
        <f t="shared" si="6"/>
        <v/>
      </c>
      <c r="D193" s="44" t="str">
        <f t="shared" si="7"/>
        <v/>
      </c>
      <c r="E193" s="44"/>
      <c r="F193" s="49" t="s">
        <v>36</v>
      </c>
      <c r="G193" s="49" t="s">
        <v>46</v>
      </c>
      <c r="H193" s="49" t="str">
        <f>IF(ISERROR(VLOOKUP(F193,Table3[[#All],[Type]],1,FALSE))=FALSE(),"",IF(F193="","",IFERROR(IFERROR(TræningsZone,StigningsløbZone),IF(F193="Intervalløb",IntervalZone,IF(F193="Temposkift",TemposkiftZone,IF(F193="Konkurrenceløb","N/A",IF(F193="Distanceløb",DistanceløbZone,"Ukendt træningstype")))))))</f>
        <v>An2</v>
      </c>
      <c r="I193" s="49" t="str">
        <f>IF(F193="Konkurrenceløb",KonkurrenceløbHastighed,IF(ISERROR(VLOOKUP(F193,Table3[[#All],[Type]],1,FALSE))=FALSE(),"",IF(F193="","",TræningsHastighed)))</f>
        <v>5:24,5</v>
      </c>
      <c r="J193" s="50">
        <f ca="1">IF(ISERROR(VLOOKUP(F193,Table3[[#All],[Type]],1,FALSE))=FALSE(),SUMIF(OFFSET(B193,1,0,50),B193,OFFSET(J193,1,0,50)),IF(F193="","",IF(ISERROR(VLOOKUP(F193,TræningsZoner!B:B,1,FALSE))=FALSE(),NormalTid,IF(F193="Stigningsløb",StigningsløbTid,IF(F193="Intervalløb",IntervalTid,IF(F193="Temposkift",TemposkiftTid,IF(F193="Konkurrenceløb",KonkurrenceløbTid,IF(F193="Distanceløb",DistanceløbTid,"Ukendt træningstype"))))))))</f>
        <v>2.7041666666666666</v>
      </c>
      <c r="K193" s="51">
        <f ca="1">IF(ISERROR(VLOOKUP(F193,Table3[[#All],[Type]],1,FALSE))=FALSE(),SUMIF(OFFSET(B193,1,0,50),B193,OFFSET(K193,1,0,50)),IF(F193="","",IF(ISERROR(VLOOKUP(F193,TræningsZoner!B:B,1,FALSE))=FALSE(),NormalDistance,IF(F193="Stigningsløb",StigningsløbDistance,IF(F193="Intervalløb",IntervalDistance,IF(F193="Temposkift",TemposkiftDistance,IF(F193="konkurrenceløb",KonkurrenceløbDistance,IF(F193="Distanceløb",DistanceløbDistance,"Ukendt træningstype"))))))))</f>
        <v>0.5</v>
      </c>
      <c r="L193" s="44"/>
      <c r="M193" s="45"/>
      <c r="N193" s="70"/>
    </row>
    <row r="194" spans="1:14" s="26" customFormat="1" hidden="1" outlineLevel="1" x14ac:dyDescent="0.25">
      <c r="A194" s="47"/>
      <c r="B194" s="48">
        <v>42804</v>
      </c>
      <c r="C194" s="44" t="str">
        <f t="shared" si="6"/>
        <v/>
      </c>
      <c r="D194" s="44" t="str">
        <f t="shared" si="7"/>
        <v/>
      </c>
      <c r="E194" s="44"/>
      <c r="F194" s="49" t="s">
        <v>36</v>
      </c>
      <c r="G194" s="49" t="s">
        <v>38</v>
      </c>
      <c r="H194" s="49" t="str">
        <f>IF(ISERROR(VLOOKUP(F194,Table3[[#All],[Type]],1,FALSE))=FALSE(),"",IF(F194="","",IFERROR(IFERROR(TræningsZone,StigningsløbZone),IF(F194="Intervalløb",IntervalZone,IF(F194="Temposkift",TemposkiftZone,IF(F194="Konkurrenceløb","N/A",IF(F194="Distanceløb",DistanceløbZone,"Ukendt træningstype")))))))</f>
        <v>An1</v>
      </c>
      <c r="I194" s="49" t="str">
        <f>IF(F194="Konkurrenceløb",KonkurrenceløbHastighed,IF(ISERROR(VLOOKUP(F194,Table3[[#All],[Type]],1,FALSE))=FALSE(),"",IF(F194="","",TræningsHastighed)))</f>
        <v>5:42,5</v>
      </c>
      <c r="J194" s="50">
        <f ca="1">IF(ISERROR(VLOOKUP(F194,Table3[[#All],[Type]],1,FALSE))=FALSE(),SUMIF(OFFSET(B194,1,0,50),B194,OFFSET(J194,1,0,50)),IF(F194="","",IF(ISERROR(VLOOKUP(F194,TræningsZoner!B:B,1,FALSE))=FALSE(),NormalTid,IF(F194="Stigningsløb",StigningsløbTid,IF(F194="Intervalløb",IntervalTid,IF(F194="Temposkift",TemposkiftTid,IF(F194="Konkurrenceløb",KonkurrenceløbTid,IF(F194="Distanceløb",DistanceløbTid,"Ukendt træningstype"))))))))</f>
        <v>2.8541666666666665</v>
      </c>
      <c r="K194" s="51">
        <f ca="1">IF(ISERROR(VLOOKUP(F194,Table3[[#All],[Type]],1,FALSE))=FALSE(),SUMIF(OFFSET(B194,1,0,50),B194,OFFSET(K194,1,0,50)),IF(F194="","",IF(ISERROR(VLOOKUP(F194,TræningsZoner!B:B,1,FALSE))=FALSE(),NormalDistance,IF(F194="Stigningsløb",StigningsløbDistance,IF(F194="Intervalløb",IntervalDistance,IF(F194="Temposkift",TemposkiftDistance,IF(F194="konkurrenceløb",KonkurrenceløbDistance,IF(F194="Distanceløb",DistanceløbDistance,"Ukendt træningstype"))))))))</f>
        <v>0.5</v>
      </c>
      <c r="L194" s="44"/>
      <c r="M194" s="45"/>
      <c r="N194" s="70"/>
    </row>
    <row r="195" spans="1:14" s="26" customFormat="1" hidden="1" outlineLevel="1" x14ac:dyDescent="0.25">
      <c r="A195" s="47"/>
      <c r="B195" s="48">
        <v>42804</v>
      </c>
      <c r="C195" s="44" t="str">
        <f t="shared" ref="C195:C258" si="9">IF(A195="","",WEEKNUM(B195,2))</f>
        <v/>
      </c>
      <c r="D195" s="44" t="str">
        <f t="shared" ref="D195:D258" si="10">IF(A195="","",YEAR((B195)))</f>
        <v/>
      </c>
      <c r="E195" s="44"/>
      <c r="F195" s="49" t="s">
        <v>41</v>
      </c>
      <c r="G195" s="49" t="s">
        <v>43</v>
      </c>
      <c r="H195" s="49" t="str">
        <f>IF(ISERROR(VLOOKUP(F195,Table3[[#All],[Type]],1,FALSE))=FALSE(),"",IF(F195="","",IFERROR(IFERROR(TræningsZone,StigningsløbZone),IF(F195="Intervalløb",IntervalZone,IF(F195="Temposkift",TemposkiftZone,IF(F195="Konkurrenceløb","N/A",IF(F195="Distanceløb",DistanceløbZone,"Ukendt træningstype")))))))</f>
        <v>Rest</v>
      </c>
      <c r="I195" s="49" t="str">
        <f>IF(F195="Konkurrenceløb",KonkurrenceløbHastighed,IF(ISERROR(VLOOKUP(F195,Table3[[#All],[Type]],1,FALSE))=FALSE(),"",IF(F195="","",TræningsHastighed)))</f>
        <v>9:59,5</v>
      </c>
      <c r="J195" s="50">
        <f ca="1">IF(ISERROR(VLOOKUP(F195,Table3[[#All],[Type]],1,FALSE))=FALSE(),SUMIF(OFFSET(B195,1,0,50),B195,OFFSET(J195,1,0,50)),IF(F195="","",IF(ISERROR(VLOOKUP(F195,TræningsZoner!B:B,1,FALSE))=FALSE(),NormalTid,IF(F195="Stigningsløb",StigningsløbTid,IF(F195="Intervalløb",IntervalTid,IF(F195="Temposkift",TemposkiftTid,IF(F195="Konkurrenceløb",KonkurrenceløbTid,IF(F195="Distanceløb",DistanceløbTid,"Ukendt træningstype"))))))))</f>
        <v>5</v>
      </c>
      <c r="K195" s="51">
        <f ca="1">IF(ISERROR(VLOOKUP(F195,Table3[[#All],[Type]],1,FALSE))=FALSE(),SUMIF(OFFSET(B195,1,0,50),B195,OFFSET(K195,1,0,50)),IF(F195="","",IF(ISERROR(VLOOKUP(F195,TræningsZoner!B:B,1,FALSE))=FALSE(),NormalDistance,IF(F195="Stigningsløb",StigningsløbDistance,IF(F195="Intervalløb",IntervalDistance,IF(F195="Temposkift",TemposkiftDistance,IF(F195="konkurrenceløb",KonkurrenceløbDistance,IF(F195="Distanceløb",DistanceløbDistance,"Ukendt træningstype"))))))))</f>
        <v>0.50041701417848206</v>
      </c>
      <c r="L195" s="44"/>
      <c r="M195" s="45"/>
      <c r="N195" s="70"/>
    </row>
    <row r="196" spans="1:14" s="26" customFormat="1" hidden="1" outlineLevel="1" x14ac:dyDescent="0.25">
      <c r="A196" s="47"/>
      <c r="B196" s="48">
        <v>42804</v>
      </c>
      <c r="C196" s="44" t="str">
        <f t="shared" si="9"/>
        <v/>
      </c>
      <c r="D196" s="44" t="str">
        <f t="shared" si="10"/>
        <v/>
      </c>
      <c r="E196" s="44"/>
      <c r="F196" s="49" t="s">
        <v>36</v>
      </c>
      <c r="G196" s="49" t="s">
        <v>37</v>
      </c>
      <c r="H196" s="49" t="str">
        <f>IF(ISERROR(VLOOKUP(F196,Table3[[#All],[Type]],1,FALSE))=FALSE(),"",IF(F196="","",IFERROR(IFERROR(TræningsZone,StigningsløbZone),IF(F196="Intervalløb",IntervalZone,IF(F196="Temposkift",TemposkiftZone,IF(F196="Konkurrenceløb","N/A",IF(F196="Distanceløb",DistanceløbZone,"Ukendt træningstype")))))))</f>
        <v>Ae2</v>
      </c>
      <c r="I196" s="49" t="str">
        <f>IF(F196="Konkurrenceløb",KonkurrenceløbHastighed,IF(ISERROR(VLOOKUP(F196,Table3[[#All],[Type]],1,FALSE))=FALSE(),"",IF(F196="","",TræningsHastighed)))</f>
        <v>6:28</v>
      </c>
      <c r="J196" s="50">
        <f ca="1">IF(ISERROR(VLOOKUP(F196,Table3[[#All],[Type]],1,FALSE))=FALSE(),SUMIF(OFFSET(B196,1,0,50),B196,OFFSET(J196,1,0,50)),IF(F196="","",IF(ISERROR(VLOOKUP(F196,TræningsZoner!B:B,1,FALSE))=FALSE(),NormalTid,IF(F196="Stigningsløb",StigningsløbTid,IF(F196="Intervalløb",IntervalTid,IF(F196="Temposkift",TemposkiftTid,IF(F196="Konkurrenceløb",KonkurrenceløbTid,IF(F196="Distanceløb",DistanceløbTid,"Ukendt træningstype"))))))))</f>
        <v>3.2333333333333334</v>
      </c>
      <c r="K196" s="51">
        <f ca="1">IF(ISERROR(VLOOKUP(F196,Table3[[#All],[Type]],1,FALSE))=FALSE(),SUMIF(OFFSET(B196,1,0,50),B196,OFFSET(K196,1,0,50)),IF(F196="","",IF(ISERROR(VLOOKUP(F196,TræningsZoner!B:B,1,FALSE))=FALSE(),NormalDistance,IF(F196="Stigningsløb",StigningsløbDistance,IF(F196="Intervalløb",IntervalDistance,IF(F196="Temposkift",TemposkiftDistance,IF(F196="konkurrenceløb",KonkurrenceløbDistance,IF(F196="Distanceløb",DistanceløbDistance,"Ukendt træningstype"))))))))</f>
        <v>0.5</v>
      </c>
      <c r="L196" s="44"/>
      <c r="M196" s="45"/>
      <c r="N196" s="70"/>
    </row>
    <row r="197" spans="1:14" s="26" customFormat="1" hidden="1" outlineLevel="1" x14ac:dyDescent="0.25">
      <c r="A197" s="47"/>
      <c r="B197" s="48">
        <v>42804</v>
      </c>
      <c r="C197" s="44" t="str">
        <f t="shared" si="9"/>
        <v/>
      </c>
      <c r="D197" s="44" t="str">
        <f t="shared" si="10"/>
        <v/>
      </c>
      <c r="E197" s="44"/>
      <c r="F197" s="49" t="s">
        <v>36</v>
      </c>
      <c r="G197" s="49" t="s">
        <v>38</v>
      </c>
      <c r="H197" s="49" t="str">
        <f>IF(ISERROR(VLOOKUP(F197,Table3[[#All],[Type]],1,FALSE))=FALSE(),"",IF(F197="","",IFERROR(IFERROR(TræningsZone,StigningsløbZone),IF(F197="Intervalløb",IntervalZone,IF(F197="Temposkift",TemposkiftZone,IF(F197="Konkurrenceløb","N/A",IF(F197="Distanceløb",DistanceløbZone,"Ukendt træningstype")))))))</f>
        <v>An1</v>
      </c>
      <c r="I197" s="49" t="str">
        <f>IF(F197="Konkurrenceløb",KonkurrenceløbHastighed,IF(ISERROR(VLOOKUP(F197,Table3[[#All],[Type]],1,FALSE))=FALSE(),"",IF(F197="","",TræningsHastighed)))</f>
        <v>5:42,5</v>
      </c>
      <c r="J197" s="50">
        <f ca="1">IF(ISERROR(VLOOKUP(F197,Table3[[#All],[Type]],1,FALSE))=FALSE(),SUMIF(OFFSET(B197,1,0,50),B197,OFFSET(J197,1,0,50)),IF(F197="","",IF(ISERROR(VLOOKUP(F197,TræningsZoner!B:B,1,FALSE))=FALSE(),NormalTid,IF(F197="Stigningsløb",StigningsløbTid,IF(F197="Intervalløb",IntervalTid,IF(F197="Temposkift",TemposkiftTid,IF(F197="Konkurrenceløb",KonkurrenceløbTid,IF(F197="Distanceløb",DistanceløbTid,"Ukendt træningstype"))))))))</f>
        <v>2.8541666666666665</v>
      </c>
      <c r="K197" s="51">
        <f ca="1">IF(ISERROR(VLOOKUP(F197,Table3[[#All],[Type]],1,FALSE))=FALSE(),SUMIF(OFFSET(B197,1,0,50),B197,OFFSET(K197,1,0,50)),IF(F197="","",IF(ISERROR(VLOOKUP(F197,TræningsZoner!B:B,1,FALSE))=FALSE(),NormalDistance,IF(F197="Stigningsløb",StigningsløbDistance,IF(F197="Intervalløb",IntervalDistance,IF(F197="Temposkift",TemposkiftDistance,IF(F197="konkurrenceløb",KonkurrenceløbDistance,IF(F197="Distanceløb",DistanceløbDistance,"Ukendt træningstype"))))))))</f>
        <v>0.5</v>
      </c>
      <c r="L197" s="44"/>
      <c r="M197" s="45"/>
      <c r="N197" s="70"/>
    </row>
    <row r="198" spans="1:14" s="26" customFormat="1" hidden="1" outlineLevel="1" x14ac:dyDescent="0.25">
      <c r="A198" s="47"/>
      <c r="B198" s="48">
        <v>42804</v>
      </c>
      <c r="C198" s="44" t="str">
        <f t="shared" si="9"/>
        <v/>
      </c>
      <c r="D198" s="44" t="str">
        <f t="shared" si="10"/>
        <v/>
      </c>
      <c r="E198" s="44"/>
      <c r="F198" s="49" t="s">
        <v>36</v>
      </c>
      <c r="G198" s="49" t="s">
        <v>37</v>
      </c>
      <c r="H198" s="49" t="str">
        <f>IF(ISERROR(VLOOKUP(F198,Table3[[#All],[Type]],1,FALSE))=FALSE(),"",IF(F198="","",IFERROR(IFERROR(TræningsZone,StigningsløbZone),IF(F198="Intervalløb",IntervalZone,IF(F198="Temposkift",TemposkiftZone,IF(F198="Konkurrenceløb","N/A",IF(F198="Distanceløb",DistanceløbZone,"Ukendt træningstype")))))))</f>
        <v>Ae2</v>
      </c>
      <c r="I198" s="49" t="str">
        <f>IF(F198="Konkurrenceløb",KonkurrenceløbHastighed,IF(ISERROR(VLOOKUP(F198,Table3[[#All],[Type]],1,FALSE))=FALSE(),"",IF(F198="","",TræningsHastighed)))</f>
        <v>6:28</v>
      </c>
      <c r="J198" s="50">
        <f ca="1">IF(ISERROR(VLOOKUP(F198,Table3[[#All],[Type]],1,FALSE))=FALSE(),SUMIF(OFFSET(B198,1,0,50),B198,OFFSET(J198,1,0,50)),IF(F198="","",IF(ISERROR(VLOOKUP(F198,TræningsZoner!B:B,1,FALSE))=FALSE(),NormalTid,IF(F198="Stigningsløb",StigningsløbTid,IF(F198="Intervalløb",IntervalTid,IF(F198="Temposkift",TemposkiftTid,IF(F198="Konkurrenceløb",KonkurrenceløbTid,IF(F198="Distanceløb",DistanceløbTid,"Ukendt træningstype"))))))))</f>
        <v>3.2333333333333334</v>
      </c>
      <c r="K198" s="51">
        <f ca="1">IF(ISERROR(VLOOKUP(F198,Table3[[#All],[Type]],1,FALSE))=FALSE(),SUMIF(OFFSET(B198,1,0,50),B198,OFFSET(K198,1,0,50)),IF(F198="","",IF(ISERROR(VLOOKUP(F198,TræningsZoner!B:B,1,FALSE))=FALSE(),NormalDistance,IF(F198="Stigningsløb",StigningsløbDistance,IF(F198="Intervalløb",IntervalDistance,IF(F198="Temposkift",TemposkiftDistance,IF(F198="konkurrenceløb",KonkurrenceløbDistance,IF(F198="Distanceløb",DistanceløbDistance,"Ukendt træningstype"))))))))</f>
        <v>0.5</v>
      </c>
      <c r="L198" s="44"/>
      <c r="M198" s="45"/>
      <c r="N198" s="70"/>
    </row>
    <row r="199" spans="1:14" s="26" customFormat="1" hidden="1" outlineLevel="1" x14ac:dyDescent="0.25">
      <c r="A199" s="47"/>
      <c r="B199" s="48">
        <v>42804</v>
      </c>
      <c r="C199" s="44" t="str">
        <f t="shared" si="9"/>
        <v/>
      </c>
      <c r="D199" s="44" t="str">
        <f t="shared" si="10"/>
        <v/>
      </c>
      <c r="E199" s="44"/>
      <c r="F199" s="49" t="s">
        <v>36</v>
      </c>
      <c r="G199" s="49" t="s">
        <v>38</v>
      </c>
      <c r="H199" s="49" t="str">
        <f>IF(ISERROR(VLOOKUP(F199,Table3[[#All],[Type]],1,FALSE))=FALSE(),"",IF(F199="","",IFERROR(IFERROR(TræningsZone,StigningsløbZone),IF(F199="Intervalløb",IntervalZone,IF(F199="Temposkift",TemposkiftZone,IF(F199="Konkurrenceløb","N/A",IF(F199="Distanceløb",DistanceløbZone,"Ukendt træningstype")))))))</f>
        <v>An1</v>
      </c>
      <c r="I199" s="49" t="str">
        <f>IF(F199="Konkurrenceløb",KonkurrenceløbHastighed,IF(ISERROR(VLOOKUP(F199,Table3[[#All],[Type]],1,FALSE))=FALSE(),"",IF(F199="","",TræningsHastighed)))</f>
        <v>5:42,5</v>
      </c>
      <c r="J199" s="50">
        <f ca="1">IF(ISERROR(VLOOKUP(F199,Table3[[#All],[Type]],1,FALSE))=FALSE(),SUMIF(OFFSET(B199,1,0,50),B199,OFFSET(J199,1,0,50)),IF(F199="","",IF(ISERROR(VLOOKUP(F199,TræningsZoner!B:B,1,FALSE))=FALSE(),NormalTid,IF(F199="Stigningsløb",StigningsløbTid,IF(F199="Intervalløb",IntervalTid,IF(F199="Temposkift",TemposkiftTid,IF(F199="Konkurrenceløb",KonkurrenceløbTid,IF(F199="Distanceløb",DistanceløbTid,"Ukendt træningstype"))))))))</f>
        <v>2.8541666666666665</v>
      </c>
      <c r="K199" s="51">
        <f ca="1">IF(ISERROR(VLOOKUP(F199,Table3[[#All],[Type]],1,FALSE))=FALSE(),SUMIF(OFFSET(B199,1,0,50),B199,OFFSET(K199,1,0,50)),IF(F199="","",IF(ISERROR(VLOOKUP(F199,TræningsZoner!B:B,1,FALSE))=FALSE(),NormalDistance,IF(F199="Stigningsløb",StigningsløbDistance,IF(F199="Intervalløb",IntervalDistance,IF(F199="Temposkift",TemposkiftDistance,IF(F199="konkurrenceløb",KonkurrenceløbDistance,IF(F199="Distanceløb",DistanceløbDistance,"Ukendt træningstype"))))))))</f>
        <v>0.5</v>
      </c>
      <c r="L199" s="44"/>
      <c r="M199" s="45"/>
      <c r="N199" s="70"/>
    </row>
    <row r="200" spans="1:14" s="26" customFormat="1" hidden="1" outlineLevel="1" x14ac:dyDescent="0.25">
      <c r="A200" s="47"/>
      <c r="B200" s="48">
        <v>42804</v>
      </c>
      <c r="C200" s="44" t="str">
        <f t="shared" si="9"/>
        <v/>
      </c>
      <c r="D200" s="44" t="str">
        <f t="shared" si="10"/>
        <v/>
      </c>
      <c r="E200" s="44"/>
      <c r="F200" s="49" t="s">
        <v>36</v>
      </c>
      <c r="G200" s="49" t="s">
        <v>46</v>
      </c>
      <c r="H200" s="49" t="str">
        <f>IF(ISERROR(VLOOKUP(F200,Table3[[#All],[Type]],1,FALSE))=FALSE(),"",IF(F200="","",IFERROR(IFERROR(TræningsZone,StigningsløbZone),IF(F200="Intervalløb",IntervalZone,IF(F200="Temposkift",TemposkiftZone,IF(F200="Konkurrenceløb","N/A",IF(F200="Distanceløb",DistanceløbZone,"Ukendt træningstype")))))))</f>
        <v>An2</v>
      </c>
      <c r="I200" s="49" t="str">
        <f>IF(F200="Konkurrenceløb",KonkurrenceløbHastighed,IF(ISERROR(VLOOKUP(F200,Table3[[#All],[Type]],1,FALSE))=FALSE(),"",IF(F200="","",TræningsHastighed)))</f>
        <v>5:24,5</v>
      </c>
      <c r="J200" s="50">
        <f ca="1">IF(ISERROR(VLOOKUP(F200,Table3[[#All],[Type]],1,FALSE))=FALSE(),SUMIF(OFFSET(B200,1,0,50),B200,OFFSET(J200,1,0,50)),IF(F200="","",IF(ISERROR(VLOOKUP(F200,TræningsZoner!B:B,1,FALSE))=FALSE(),NormalTid,IF(F200="Stigningsløb",StigningsløbTid,IF(F200="Intervalløb",IntervalTid,IF(F200="Temposkift",TemposkiftTid,IF(F200="Konkurrenceløb",KonkurrenceløbTid,IF(F200="Distanceløb",DistanceløbTid,"Ukendt træningstype"))))))))</f>
        <v>2.7041666666666666</v>
      </c>
      <c r="K200" s="51">
        <f ca="1">IF(ISERROR(VLOOKUP(F200,Table3[[#All],[Type]],1,FALSE))=FALSE(),SUMIF(OFFSET(B200,1,0,50),B200,OFFSET(K200,1,0,50)),IF(F200="","",IF(ISERROR(VLOOKUP(F200,TræningsZoner!B:B,1,FALSE))=FALSE(),NormalDistance,IF(F200="Stigningsløb",StigningsløbDistance,IF(F200="Intervalløb",IntervalDistance,IF(F200="Temposkift",TemposkiftDistance,IF(F200="konkurrenceløb",KonkurrenceløbDistance,IF(F200="Distanceløb",DistanceløbDistance,"Ukendt træningstype"))))))))</f>
        <v>0.5</v>
      </c>
      <c r="L200" s="44"/>
      <c r="M200" s="45"/>
      <c r="N200" s="70"/>
    </row>
    <row r="201" spans="1:14" s="26" customFormat="1" hidden="1" outlineLevel="1" x14ac:dyDescent="0.25">
      <c r="A201" s="47"/>
      <c r="B201" s="48">
        <v>42804</v>
      </c>
      <c r="C201" s="44" t="str">
        <f t="shared" si="9"/>
        <v/>
      </c>
      <c r="D201" s="44" t="str">
        <f t="shared" si="10"/>
        <v/>
      </c>
      <c r="E201" s="44"/>
      <c r="F201" s="49" t="s">
        <v>36</v>
      </c>
      <c r="G201" s="49" t="s">
        <v>38</v>
      </c>
      <c r="H201" s="49" t="str">
        <f>IF(ISERROR(VLOOKUP(F201,Table3[[#All],[Type]],1,FALSE))=FALSE(),"",IF(F201="","",IFERROR(IFERROR(TræningsZone,StigningsløbZone),IF(F201="Intervalløb",IntervalZone,IF(F201="Temposkift",TemposkiftZone,IF(F201="Konkurrenceløb","N/A",IF(F201="Distanceløb",DistanceløbZone,"Ukendt træningstype")))))))</f>
        <v>An1</v>
      </c>
      <c r="I201" s="49" t="str">
        <f>IF(F201="Konkurrenceløb",KonkurrenceløbHastighed,IF(ISERROR(VLOOKUP(F201,Table3[[#All],[Type]],1,FALSE))=FALSE(),"",IF(F201="","",TræningsHastighed)))</f>
        <v>5:42,5</v>
      </c>
      <c r="J201" s="50">
        <f ca="1">IF(ISERROR(VLOOKUP(F201,Table3[[#All],[Type]],1,FALSE))=FALSE(),SUMIF(OFFSET(B201,1,0,50),B201,OFFSET(J201,1,0,50)),IF(F201="","",IF(ISERROR(VLOOKUP(F201,TræningsZoner!B:B,1,FALSE))=FALSE(),NormalTid,IF(F201="Stigningsløb",StigningsløbTid,IF(F201="Intervalløb",IntervalTid,IF(F201="Temposkift",TemposkiftTid,IF(F201="Konkurrenceløb",KonkurrenceløbTid,IF(F201="Distanceløb",DistanceløbTid,"Ukendt træningstype"))))))))</f>
        <v>2.8541666666666665</v>
      </c>
      <c r="K201" s="51">
        <f ca="1">IF(ISERROR(VLOOKUP(F201,Table3[[#All],[Type]],1,FALSE))=FALSE(),SUMIF(OFFSET(B201,1,0,50),B201,OFFSET(K201,1,0,50)),IF(F201="","",IF(ISERROR(VLOOKUP(F201,TræningsZoner!B:B,1,FALSE))=FALSE(),NormalDistance,IF(F201="Stigningsløb",StigningsløbDistance,IF(F201="Intervalløb",IntervalDistance,IF(F201="Temposkift",TemposkiftDistance,IF(F201="konkurrenceløb",KonkurrenceløbDistance,IF(F201="Distanceløb",DistanceløbDistance,"Ukendt træningstype"))))))))</f>
        <v>0.5</v>
      </c>
      <c r="L201" s="44"/>
      <c r="M201" s="45"/>
      <c r="N201" s="70"/>
    </row>
    <row r="202" spans="1:14" s="26" customFormat="1" hidden="1" outlineLevel="1" x14ac:dyDescent="0.25">
      <c r="A202" s="47"/>
      <c r="B202" s="48">
        <v>42804</v>
      </c>
      <c r="C202" s="44" t="str">
        <f t="shared" si="9"/>
        <v/>
      </c>
      <c r="D202" s="44" t="str">
        <f t="shared" si="10"/>
        <v/>
      </c>
      <c r="E202" s="44"/>
      <c r="F202" s="49" t="s">
        <v>23</v>
      </c>
      <c r="G202" s="49" t="s">
        <v>26</v>
      </c>
      <c r="H202" s="49" t="str">
        <f>IF(ISERROR(VLOOKUP(F202,Table3[[#All],[Type]],1,FALSE))=FALSE(),"",IF(F202="","",IFERROR(IFERROR(TræningsZone,StigningsløbZone),IF(F202="Intervalløb",IntervalZone,IF(F202="Temposkift",TemposkiftZone,IF(F202="Konkurrenceløb","N/A",IF(F202="Distanceløb",DistanceløbZone,"Ukendt træningstype")))))))</f>
        <v>Ae1</v>
      </c>
      <c r="I202" s="49" t="str">
        <f>IF(F202="Konkurrenceløb",KonkurrenceløbHastighed,IF(ISERROR(VLOOKUP(F202,Table3[[#All],[Type]],1,FALSE))=FALSE(),"",IF(F202="","",TræningsHastighed)))</f>
        <v>7:07,5</v>
      </c>
      <c r="J202" s="50">
        <f ca="1">IF(ISERROR(VLOOKUP(F202,Table3[[#All],[Type]],1,FALSE))=FALSE(),SUMIF(OFFSET(B202,1,0,50),B202,OFFSET(J202,1,0,50)),IF(F202="","",IF(ISERROR(VLOOKUP(F202,TræningsZoner!B:B,1,FALSE))=FALSE(),NormalTid,IF(F202="Stigningsløb",StigningsløbTid,IF(F202="Intervalløb",IntervalTid,IF(F202="Temposkift",TemposkiftTid,IF(F202="Konkurrenceløb",KonkurrenceløbTid,IF(F202="Distanceløb",DistanceløbTid,"Ukendt træningstype"))))))))</f>
        <v>15</v>
      </c>
      <c r="K202" s="51">
        <f ca="1">IF(ISERROR(VLOOKUP(F202,Table3[[#All],[Type]],1,FALSE))=FALSE(),SUMIF(OFFSET(B202,1,0,50),B202,OFFSET(K202,1,0,50)),IF(F202="","",IF(ISERROR(VLOOKUP(F202,TræningsZoner!B:B,1,FALSE))=FALSE(),NormalDistance,IF(F202="Stigningsløb",StigningsløbDistance,IF(F202="Intervalløb",IntervalDistance,IF(F202="Temposkift",TemposkiftDistance,IF(F202="konkurrenceløb",KonkurrenceløbDistance,IF(F202="Distanceløb",DistanceløbDistance,"Ukendt træningstype"))))))))</f>
        <v>2.1052631578947367</v>
      </c>
      <c r="L202" s="44"/>
      <c r="M202" s="45"/>
      <c r="N202" s="70"/>
    </row>
    <row r="203" spans="1:14" collapsed="1" x14ac:dyDescent="0.25">
      <c r="A203" s="42">
        <f t="shared" si="8"/>
        <v>42802</v>
      </c>
      <c r="B203" s="43">
        <v>42802</v>
      </c>
      <c r="C203" s="44">
        <f t="shared" si="9"/>
        <v>11</v>
      </c>
      <c r="D203" s="44">
        <f t="shared" si="10"/>
        <v>2017</v>
      </c>
      <c r="E203" s="44" t="s">
        <v>18</v>
      </c>
      <c r="F203" s="45" t="s">
        <v>22</v>
      </c>
      <c r="G203" s="45"/>
      <c r="H203" s="45" t="str">
        <f>IF(ISERROR(VLOOKUP(F203,Table3[[#All],[Type]],1,FALSE))=FALSE(),"",IF(F203="","",IFERROR(IFERROR(TræningsZone,StigningsløbZone),IF(F203="Intervalløb",IntervalZone,IF(F203="Temposkift",TemposkiftZone,IF(F203="Konkurrenceløb","N/A",IF(F203="Distanceløb",DistanceløbZone,"Ukendt træningstype")))))))</f>
        <v/>
      </c>
      <c r="I203" s="45" t="str">
        <f>IF(F203="Konkurrenceløb",KonkurrenceløbHastighed,IF(ISERROR(VLOOKUP(F203,Table3[[#All],[Type]],1,FALSE))=FALSE(),"",IF(F203="","",TræningsHastighed)))</f>
        <v/>
      </c>
      <c r="J203" s="44">
        <f ca="1">IF(ISERROR(VLOOKUP(F203,Table3[[#All],[Type]],1,FALSE))=FALSE(),SUMIF(OFFSET(B203,1,0,50),B203,OFFSET(J203,1,0,50)),IF(F203="","",IF(ISERROR(VLOOKUP(F203,TræningsZoner!B:B,1,FALSE))=FALSE(),NormalTid,IF(F203="Stigningsløb",StigningsløbTid,IF(F203="Intervalløb",IntervalTid,IF(F203="Temposkift",TemposkiftTid,IF(F203="Konkurrenceløb",KonkurrenceløbTid,IF(F203="Distanceløb",DistanceløbTid,"Ukendt træningstype"))))))))</f>
        <v>75</v>
      </c>
      <c r="K203" s="46">
        <f ca="1">IF(ISERROR(VLOOKUP(F203,Table3[[#All],[Type]],1,FALSE))=FALSE(),SUMIF(OFFSET(B203,1,0,50),B203,OFFSET(K203,1,0,50)),IF(F203="","",IF(ISERROR(VLOOKUP(F203,TræningsZoner!B:B,1,FALSE))=FALSE(),NormalDistance,IF(F203="Stigningsløb",StigningsløbDistance,IF(F203="Intervalløb",IntervalDistance,IF(F203="Temposkift",TemposkiftDistance,IF(F203="konkurrenceløb",KonkurrenceløbDistance,IF(F203="Distanceløb",DistanceløbDistance,"Ukendt træningstype"))))))))</f>
        <v>10.801952101897779</v>
      </c>
      <c r="L203" s="44"/>
      <c r="M203" s="45"/>
      <c r="N203" s="70"/>
    </row>
    <row r="204" spans="1:14" hidden="1" outlineLevel="1" x14ac:dyDescent="0.25">
      <c r="A204" s="42"/>
      <c r="B204" s="48">
        <v>42802</v>
      </c>
      <c r="C204" s="44" t="str">
        <f t="shared" si="9"/>
        <v/>
      </c>
      <c r="D204" s="44" t="str">
        <f t="shared" si="10"/>
        <v/>
      </c>
      <c r="E204" s="44"/>
      <c r="F204" s="49" t="s">
        <v>23</v>
      </c>
      <c r="G204" s="49" t="s">
        <v>33</v>
      </c>
      <c r="H204" s="49" t="str">
        <f>IF(ISERROR(VLOOKUP(F204,Table3[[#All],[Type]],1,FALSE))=FALSE(),"",IF(F204="","",IFERROR(IFERROR(TræningsZone,StigningsløbZone),IF(F204="Intervalløb",IntervalZone,IF(F204="Temposkift",TemposkiftZone,IF(F204="Konkurrenceløb","N/A",IF(F204="Distanceløb",DistanceløbZone,"Ukendt træningstype")))))))</f>
        <v>Ae1</v>
      </c>
      <c r="I204" s="49" t="str">
        <f>IF(F204="Konkurrenceløb",KonkurrenceløbHastighed,IF(ISERROR(VLOOKUP(F204,Table3[[#All],[Type]],1,FALSE))=FALSE(),"",IF(F204="","",TræningsHastighed)))</f>
        <v>7:07,5</v>
      </c>
      <c r="J204" s="50">
        <f ca="1">IF(ISERROR(VLOOKUP(F204,Table3[[#All],[Type]],1,FALSE))=FALSE(),SUMIF(OFFSET(B204,1,0,50),B204,OFFSET(J204,1,0,50)),IF(F204="","",IF(ISERROR(VLOOKUP(F204,TræningsZoner!B:B,1,FALSE))=FALSE(),NormalTid,IF(F204="Stigningsløb",StigningsløbTid,IF(F204="Intervalløb",IntervalTid,IF(F204="Temposkift",TemposkiftTid,IF(F204="Konkurrenceløb",KonkurrenceløbTid,IF(F204="Distanceløb",DistanceløbTid,"Ukendt træningstype"))))))))</f>
        <v>20</v>
      </c>
      <c r="K204" s="51">
        <f ca="1">IF(ISERROR(VLOOKUP(F204,Table3[[#All],[Type]],1,FALSE))=FALSE(),SUMIF(OFFSET(B204,1,0,50),B204,OFFSET(K204,1,0,50)),IF(F204="","",IF(ISERROR(VLOOKUP(F204,TræningsZoner!B:B,1,FALSE))=FALSE(),NormalDistance,IF(F204="Stigningsløb",StigningsløbDistance,IF(F204="Intervalløb",IntervalDistance,IF(F204="Temposkift",TemposkiftDistance,IF(F204="konkurrenceløb",KonkurrenceløbDistance,IF(F204="Distanceløb",DistanceløbDistance,"Ukendt træningstype"))))))))</f>
        <v>2.807017543859649</v>
      </c>
      <c r="L204" s="44"/>
      <c r="M204" s="45"/>
      <c r="N204" s="70"/>
    </row>
    <row r="205" spans="1:14" hidden="1" outlineLevel="1" x14ac:dyDescent="0.25">
      <c r="A205" s="42"/>
      <c r="B205" s="48">
        <v>42802</v>
      </c>
      <c r="C205" s="44" t="str">
        <f t="shared" si="9"/>
        <v/>
      </c>
      <c r="D205" s="44" t="str">
        <f t="shared" si="10"/>
        <v/>
      </c>
      <c r="E205" s="44"/>
      <c r="F205" s="49" t="s">
        <v>39</v>
      </c>
      <c r="G205" s="49" t="s">
        <v>26</v>
      </c>
      <c r="H205" s="49" t="str">
        <f>IF(ISERROR(VLOOKUP(F205,Table3[[#All],[Type]],1,FALSE))=FALSE(),"",IF(F205="","",IFERROR(IFERROR(TræningsZone,StigningsløbZone),IF(F205="Intervalløb",IntervalZone,IF(F205="Temposkift",TemposkiftZone,IF(F205="Konkurrenceløb","N/A",IF(F205="Distanceløb",DistanceløbZone,"Ukendt træningstype")))))))</f>
        <v>MT</v>
      </c>
      <c r="I205" s="49" t="str">
        <f>IF(F205="Konkurrenceløb",KonkurrenceløbHastighed,IF(ISERROR(VLOOKUP(F205,Table3[[#All],[Type]],1,FALSE))=FALSE(),"",IF(F205="","",TræningsHastighed)))</f>
        <v>6:24</v>
      </c>
      <c r="J205" s="50">
        <f ca="1">IF(ISERROR(VLOOKUP(F205,Table3[[#All],[Type]],1,FALSE))=FALSE(),SUMIF(OFFSET(B205,1,0,50),B205,OFFSET(J205,1,0,50)),IF(F205="","",IF(ISERROR(VLOOKUP(F205,TræningsZoner!B:B,1,FALSE))=FALSE(),NormalTid,IF(F205="Stigningsløb",StigningsløbTid,IF(F205="Intervalløb",IntervalTid,IF(F205="Temposkift",TemposkiftTid,IF(F205="Konkurrenceløb",KonkurrenceløbTid,IF(F205="Distanceløb",DistanceløbTid,"Ukendt træningstype"))))))))</f>
        <v>15</v>
      </c>
      <c r="K205" s="51">
        <f ca="1">IF(ISERROR(VLOOKUP(F205,Table3[[#All],[Type]],1,FALSE))=FALSE(),SUMIF(OFFSET(B205,1,0,50),B205,OFFSET(K205,1,0,50)),IF(F205="","",IF(ISERROR(VLOOKUP(F205,TræningsZoner!B:B,1,FALSE))=FALSE(),NormalDistance,IF(F205="Stigningsløb",StigningsløbDistance,IF(F205="Intervalløb",IntervalDistance,IF(F205="Temposkift",TemposkiftDistance,IF(F205="konkurrenceløb",KonkurrenceløbDistance,IF(F205="Distanceløb",DistanceløbDistance,"Ukendt træningstype"))))))))</f>
        <v>2.34375</v>
      </c>
      <c r="L205" s="44"/>
      <c r="M205" s="45"/>
      <c r="N205" s="70"/>
    </row>
    <row r="206" spans="1:14" hidden="1" outlineLevel="1" x14ac:dyDescent="0.25">
      <c r="A206" s="42"/>
      <c r="B206" s="48">
        <v>42802</v>
      </c>
      <c r="C206" s="44" t="str">
        <f t="shared" si="9"/>
        <v/>
      </c>
      <c r="D206" s="44" t="str">
        <f t="shared" si="10"/>
        <v/>
      </c>
      <c r="E206" s="44"/>
      <c r="F206" s="49" t="s">
        <v>41</v>
      </c>
      <c r="G206" s="49" t="s">
        <v>43</v>
      </c>
      <c r="H206" s="49" t="str">
        <f>IF(ISERROR(VLOOKUP(F206,Table3[[#All],[Type]],1,FALSE))=FALSE(),"",IF(F206="","",IFERROR(IFERROR(TræningsZone,StigningsløbZone),IF(F206="Intervalløb",IntervalZone,IF(F206="Temposkift",TemposkiftZone,IF(F206="Konkurrenceløb","N/A",IF(F206="Distanceløb",DistanceløbZone,"Ukendt træningstype")))))))</f>
        <v>Rest</v>
      </c>
      <c r="I206" s="49" t="str">
        <f>IF(F206="Konkurrenceløb",KonkurrenceløbHastighed,IF(ISERROR(VLOOKUP(F206,Table3[[#All],[Type]],1,FALSE))=FALSE(),"",IF(F206="","",TræningsHastighed)))</f>
        <v>9:59,5</v>
      </c>
      <c r="J206" s="50">
        <f ca="1">IF(ISERROR(VLOOKUP(F206,Table3[[#All],[Type]],1,FALSE))=FALSE(),SUMIF(OFFSET(B206,1,0,50),B206,OFFSET(J206,1,0,50)),IF(F206="","",IF(ISERROR(VLOOKUP(F206,TræningsZoner!B:B,1,FALSE))=FALSE(),NormalTid,IF(F206="Stigningsløb",StigningsløbTid,IF(F206="Intervalløb",IntervalTid,IF(F206="Temposkift",TemposkiftTid,IF(F206="Konkurrenceløb",KonkurrenceløbTid,IF(F206="Distanceløb",DistanceløbTid,"Ukendt træningstype"))))))))</f>
        <v>5</v>
      </c>
      <c r="K206" s="51">
        <f ca="1">IF(ISERROR(VLOOKUP(F206,Table3[[#All],[Type]],1,FALSE))=FALSE(),SUMIF(OFFSET(B206,1,0,50),B206,OFFSET(K206,1,0,50)),IF(F206="","",IF(ISERROR(VLOOKUP(F206,TræningsZoner!B:B,1,FALSE))=FALSE(),NormalDistance,IF(F206="Stigningsløb",StigningsløbDistance,IF(F206="Intervalløb",IntervalDistance,IF(F206="Temposkift",TemposkiftDistance,IF(F206="konkurrenceløb",KonkurrenceløbDistance,IF(F206="Distanceløb",DistanceløbDistance,"Ukendt træningstype"))))))))</f>
        <v>0.50041701417848206</v>
      </c>
      <c r="L206" s="44"/>
      <c r="M206" s="45"/>
      <c r="N206" s="70"/>
    </row>
    <row r="207" spans="1:14" hidden="1" outlineLevel="1" x14ac:dyDescent="0.25">
      <c r="A207" s="42"/>
      <c r="B207" s="48">
        <v>42802</v>
      </c>
      <c r="C207" s="44" t="str">
        <f t="shared" si="9"/>
        <v/>
      </c>
      <c r="D207" s="44" t="str">
        <f t="shared" si="10"/>
        <v/>
      </c>
      <c r="E207" s="44"/>
      <c r="F207" s="49" t="s">
        <v>39</v>
      </c>
      <c r="G207" s="49" t="s">
        <v>26</v>
      </c>
      <c r="H207" s="49" t="str">
        <f>IF(ISERROR(VLOOKUP(F207,Table3[[#All],[Type]],1,FALSE))=FALSE(),"",IF(F207="","",IFERROR(IFERROR(TræningsZone,StigningsløbZone),IF(F207="Intervalløb",IntervalZone,IF(F207="Temposkift",TemposkiftZone,IF(F207="Konkurrenceløb","N/A",IF(F207="Distanceløb",DistanceløbZone,"Ukendt træningstype")))))))</f>
        <v>MT</v>
      </c>
      <c r="I207" s="49" t="str">
        <f>IF(F207="Konkurrenceløb",KonkurrenceløbHastighed,IF(ISERROR(VLOOKUP(F207,Table3[[#All],[Type]],1,FALSE))=FALSE(),"",IF(F207="","",TræningsHastighed)))</f>
        <v>6:24</v>
      </c>
      <c r="J207" s="50">
        <f ca="1">IF(ISERROR(VLOOKUP(F207,Table3[[#All],[Type]],1,FALSE))=FALSE(),SUMIF(OFFSET(B207,1,0,50),B207,OFFSET(J207,1,0,50)),IF(F207="","",IF(ISERROR(VLOOKUP(F207,TræningsZoner!B:B,1,FALSE))=FALSE(),NormalTid,IF(F207="Stigningsløb",StigningsløbTid,IF(F207="Intervalløb",IntervalTid,IF(F207="Temposkift",TemposkiftTid,IF(F207="Konkurrenceløb",KonkurrenceløbTid,IF(F207="Distanceløb",DistanceløbTid,"Ukendt træningstype"))))))))</f>
        <v>15</v>
      </c>
      <c r="K207" s="51">
        <f ca="1">IF(ISERROR(VLOOKUP(F207,Table3[[#All],[Type]],1,FALSE))=FALSE(),SUMIF(OFFSET(B207,1,0,50),B207,OFFSET(K207,1,0,50)),IF(F207="","",IF(ISERROR(VLOOKUP(F207,TræningsZoner!B:B,1,FALSE))=FALSE(),NormalDistance,IF(F207="Stigningsløb",StigningsløbDistance,IF(F207="Intervalløb",IntervalDistance,IF(F207="Temposkift",TemposkiftDistance,IF(F207="konkurrenceløb",KonkurrenceløbDistance,IF(F207="Distanceløb",DistanceløbDistance,"Ukendt træningstype"))))))))</f>
        <v>2.34375</v>
      </c>
      <c r="L207" s="44"/>
      <c r="M207" s="45"/>
      <c r="N207" s="70"/>
    </row>
    <row r="208" spans="1:14" hidden="1" outlineLevel="1" x14ac:dyDescent="0.25">
      <c r="A208" s="42"/>
      <c r="B208" s="48">
        <v>42802</v>
      </c>
      <c r="C208" s="44" t="str">
        <f t="shared" si="9"/>
        <v/>
      </c>
      <c r="D208" s="44" t="str">
        <f t="shared" si="10"/>
        <v/>
      </c>
      <c r="E208" s="44"/>
      <c r="F208" s="49" t="s">
        <v>23</v>
      </c>
      <c r="G208" s="49" t="s">
        <v>33</v>
      </c>
      <c r="H208" s="49" t="str">
        <f>IF(ISERROR(VLOOKUP(F208,Table3[[#All],[Type]],1,FALSE))=FALSE(),"",IF(F208="","",IFERROR(IFERROR(TræningsZone,StigningsløbZone),IF(F208="Intervalløb",IntervalZone,IF(F208="Temposkift",TemposkiftZone,IF(F208="Konkurrenceløb","N/A",IF(F208="Distanceløb",DistanceløbZone,"Ukendt træningstype")))))))</f>
        <v>Ae1</v>
      </c>
      <c r="I208" s="49" t="str">
        <f>IF(F208="Konkurrenceløb",KonkurrenceløbHastighed,IF(ISERROR(VLOOKUP(F208,Table3[[#All],[Type]],1,FALSE))=FALSE(),"",IF(F208="","",TræningsHastighed)))</f>
        <v>7:07,5</v>
      </c>
      <c r="J208" s="50">
        <f ca="1">IF(ISERROR(VLOOKUP(F208,Table3[[#All],[Type]],1,FALSE))=FALSE(),SUMIF(OFFSET(B208,1,0,50),B208,OFFSET(J208,1,0,50)),IF(F208="","",IF(ISERROR(VLOOKUP(F208,TræningsZoner!B:B,1,FALSE))=FALSE(),NormalTid,IF(F208="Stigningsløb",StigningsløbTid,IF(F208="Intervalløb",IntervalTid,IF(F208="Temposkift",TemposkiftTid,IF(F208="Konkurrenceløb",KonkurrenceløbTid,IF(F208="Distanceløb",DistanceløbTid,"Ukendt træningstype"))))))))</f>
        <v>20</v>
      </c>
      <c r="K208" s="51">
        <f ca="1">IF(ISERROR(VLOOKUP(F208,Table3[[#All],[Type]],1,FALSE))=FALSE(),SUMIF(OFFSET(B208,1,0,50),B208,OFFSET(K208,1,0,50)),IF(F208="","",IF(ISERROR(VLOOKUP(F208,TræningsZoner!B:B,1,FALSE))=FALSE(),NormalDistance,IF(F208="Stigningsløb",StigningsløbDistance,IF(F208="Intervalløb",IntervalDistance,IF(F208="Temposkift",TemposkiftDistance,IF(F208="konkurrenceløb",KonkurrenceløbDistance,IF(F208="Distanceløb",DistanceløbDistance,"Ukendt træningstype"))))))))</f>
        <v>2.807017543859649</v>
      </c>
      <c r="L208" s="44"/>
      <c r="M208" s="45"/>
      <c r="N208" s="70"/>
    </row>
    <row r="209" spans="1:14" collapsed="1" x14ac:dyDescent="0.25">
      <c r="A209" s="42">
        <f t="shared" si="8"/>
        <v>42800</v>
      </c>
      <c r="B209" s="43">
        <v>42800</v>
      </c>
      <c r="C209" s="44">
        <f t="shared" si="9"/>
        <v>11</v>
      </c>
      <c r="D209" s="44">
        <f t="shared" si="10"/>
        <v>2017</v>
      </c>
      <c r="E209" s="44" t="s">
        <v>18</v>
      </c>
      <c r="F209" s="45" t="s">
        <v>25</v>
      </c>
      <c r="G209" s="45"/>
      <c r="H209" s="45" t="str">
        <f>IF(ISERROR(VLOOKUP(F209,Table3[[#All],[Type]],1,FALSE))=FALSE(),"",IF(F209="","",IFERROR(IFERROR(TræningsZone,StigningsløbZone),IF(F209="Intervalløb",IntervalZone,IF(F209="Temposkift",TemposkiftZone,IF(F209="Konkurrenceløb","N/A",IF(F209="Distanceløb",DistanceløbZone,"Ukendt træningstype")))))))</f>
        <v/>
      </c>
      <c r="I209" s="45" t="str">
        <f>IF(F209="Konkurrenceløb",KonkurrenceløbHastighed,IF(ISERROR(VLOOKUP(F209,Table3[[#All],[Type]],1,FALSE))=FALSE(),"",IF(F209="","",TræningsHastighed)))</f>
        <v/>
      </c>
      <c r="J209" s="44">
        <f ca="1">IF(ISERROR(VLOOKUP(F209,Table3[[#All],[Type]],1,FALSE))=FALSE(),SUMIF(OFFSET(B209,1,0,50),B209,OFFSET(J209,1,0,50)),IF(F209="","",IF(ISERROR(VLOOKUP(F209,TræningsZoner!B:B,1,FALSE))=FALSE(),NormalTid,IF(F209="Stigningsløb",StigningsløbTid,IF(F209="Intervalløb",IntervalTid,IF(F209="Temposkift",TemposkiftTid,IF(F209="Konkurrenceløb",KonkurrenceløbTid,IF(F209="Distanceløb",DistanceløbTid,"Ukendt træningstype"))))))))</f>
        <v>107.22333333333334</v>
      </c>
      <c r="K209" s="46">
        <f ca="1">IF(ISERROR(VLOOKUP(F209,Table3[[#All],[Type]],1,FALSE))=FALSE(),SUMIF(OFFSET(B209,1,0,50),B209,OFFSET(K209,1,0,50)),IF(F209="","",IF(ISERROR(VLOOKUP(F209,TræningsZoner!B:B,1,FALSE))=FALSE(),NormalDistance,IF(F209="Stigningsløb",StigningsløbDistance,IF(F209="Intervalløb",IntervalDistance,IF(F209="Temposkift",TemposkiftDistance,IF(F209="konkurrenceløb",KonkurrenceløbDistance,IF(F209="Distanceløb",DistanceløbDistance,"Ukendt træningstype"))))))))</f>
        <v>15.310526315789474</v>
      </c>
      <c r="L209" s="44"/>
      <c r="M209" s="45"/>
      <c r="N209" s="70"/>
    </row>
    <row r="210" spans="1:14" hidden="1" outlineLevel="1" x14ac:dyDescent="0.25">
      <c r="A210" s="42"/>
      <c r="B210" s="48">
        <v>42800</v>
      </c>
      <c r="C210" s="44" t="str">
        <f t="shared" si="9"/>
        <v/>
      </c>
      <c r="D210" s="44" t="str">
        <f t="shared" si="10"/>
        <v/>
      </c>
      <c r="E210" s="44"/>
      <c r="F210" s="49" t="s">
        <v>23</v>
      </c>
      <c r="G210" s="49" t="s">
        <v>26</v>
      </c>
      <c r="H210" s="49" t="str">
        <f>IF(ISERROR(VLOOKUP(F210,Table3[[#All],[Type]],1,FALSE))=FALSE(),"",IF(F210="","",IFERROR(IFERROR(TræningsZone,StigningsløbZone),IF(F210="Intervalløb",IntervalZone,IF(F210="Temposkift",TemposkiftZone,IF(F210="Konkurrenceløb","N/A",IF(F210="Distanceløb",DistanceløbZone,"Ukendt træningstype")))))))</f>
        <v>Ae1</v>
      </c>
      <c r="I210" s="49" t="str">
        <f>IF(F210="Konkurrenceløb",KonkurrenceløbHastighed,IF(ISERROR(VLOOKUP(F210,Table3[[#All],[Type]],1,FALSE))=FALSE(),"",IF(F210="","",TræningsHastighed)))</f>
        <v>7:07,5</v>
      </c>
      <c r="J210" s="50">
        <f ca="1">IF(ISERROR(VLOOKUP(F210,Table3[[#All],[Type]],1,FALSE))=FALSE(),SUMIF(OFFSET(B210,1,0,50),B210,OFFSET(J210,1,0,50)),IF(F210="","",IF(ISERROR(VLOOKUP(F210,TræningsZoner!B:B,1,FALSE))=FALSE(),NormalTid,IF(F210="Stigningsløb",StigningsløbTid,IF(F210="Intervalløb",IntervalTid,IF(F210="Temposkift",TemposkiftTid,IF(F210="Konkurrenceløb",KonkurrenceløbTid,IF(F210="Distanceløb",DistanceløbTid,"Ukendt træningstype"))))))))</f>
        <v>15</v>
      </c>
      <c r="K210" s="51">
        <f ca="1">IF(ISERROR(VLOOKUP(F210,Table3[[#All],[Type]],1,FALSE))=FALSE(),SUMIF(OFFSET(B210,1,0,50),B210,OFFSET(K210,1,0,50)),IF(F210="","",IF(ISERROR(VLOOKUP(F210,TræningsZoner!B:B,1,FALSE))=FALSE(),NormalDistance,IF(F210="Stigningsløb",StigningsløbDistance,IF(F210="Intervalløb",IntervalDistance,IF(F210="Temposkift",TemposkiftDistance,IF(F210="konkurrenceløb",KonkurrenceløbDistance,IF(F210="Distanceløb",DistanceløbDistance,"Ukendt træningstype"))))))))</f>
        <v>2.1052631578947367</v>
      </c>
      <c r="L210" s="44"/>
      <c r="M210" s="45"/>
      <c r="N210" s="70"/>
    </row>
    <row r="211" spans="1:14" hidden="1" outlineLevel="1" x14ac:dyDescent="0.25">
      <c r="A211" s="42"/>
      <c r="B211" s="48">
        <v>42800</v>
      </c>
      <c r="C211" s="44" t="str">
        <f t="shared" si="9"/>
        <v/>
      </c>
      <c r="D211" s="44" t="str">
        <f t="shared" si="10"/>
        <v/>
      </c>
      <c r="E211" s="44"/>
      <c r="F211" s="49" t="s">
        <v>27</v>
      </c>
      <c r="G211" s="49" t="s">
        <v>28</v>
      </c>
      <c r="H211" s="49" t="str">
        <f>IF(ISERROR(VLOOKUP(F211,Table3[[#All],[Type]],1,FALSE))=FALSE(),"",IF(F211="","",IFERROR(IFERROR(TræningsZone,StigningsløbZone),IF(F211="Intervalløb",IntervalZone,IF(F211="Temposkift",TemposkiftZone,IF(F211="Konkurrenceløb","N/A",IF(F211="Distanceløb",DistanceløbZone,"Ukendt træningstype")))))))</f>
        <v>AT</v>
      </c>
      <c r="I211" s="49" t="str">
        <f>IF(F211="Konkurrenceløb",KonkurrenceløbHastighed,IF(ISERROR(VLOOKUP(F211,Table3[[#All],[Type]],1,FALSE))=FALSE(),"",IF(F211="","",TræningsHastighed)))</f>
        <v>5:56</v>
      </c>
      <c r="J211" s="50">
        <f ca="1">IF(ISERROR(VLOOKUP(F211,Table3[[#All],[Type]],1,FALSE))=FALSE(),SUMIF(OFFSET(B211,1,0,50),B211,OFFSET(J211,1,0,50)),IF(F211="","",IF(ISERROR(VLOOKUP(F211,TræningsZoner!B:B,1,FALSE))=FALSE(),NormalTid,IF(F211="Stigningsløb",StigningsløbTid,IF(F211="Intervalløb",IntervalTid,IF(F211="Temposkift",TemposkiftTid,IF(F211="Konkurrenceløb",KonkurrenceløbTid,IF(F211="Distanceløb",DistanceløbTid,"Ukendt træningstype"))))))))</f>
        <v>1.78</v>
      </c>
      <c r="K211" s="51">
        <f ca="1">IF(ISERROR(VLOOKUP(F211,Table3[[#All],[Type]],1,FALSE))=FALSE(),SUMIF(OFFSET(B211,1,0,50),B211,OFFSET(K211,1,0,50)),IF(F211="","",IF(ISERROR(VLOOKUP(F211,TræningsZoner!B:B,1,FALSE))=FALSE(),NormalDistance,IF(F211="Stigningsløb",StigningsløbDistance,IF(F211="Intervalløb",IntervalDistance,IF(F211="Temposkift",TemposkiftDistance,IF(F211="konkurrenceløb",KonkurrenceløbDistance,IF(F211="Distanceløb",DistanceløbDistance,"Ukendt træningstype"))))))))</f>
        <v>0.3</v>
      </c>
      <c r="L211" s="44"/>
      <c r="M211" s="45"/>
      <c r="N211" s="70"/>
    </row>
    <row r="212" spans="1:14" hidden="1" outlineLevel="1" x14ac:dyDescent="0.25">
      <c r="A212" s="42"/>
      <c r="B212" s="48">
        <v>42800</v>
      </c>
      <c r="C212" s="44" t="str">
        <f t="shared" si="9"/>
        <v/>
      </c>
      <c r="D212" s="44" t="str">
        <f t="shared" si="10"/>
        <v/>
      </c>
      <c r="E212" s="44"/>
      <c r="F212" s="49" t="s">
        <v>29</v>
      </c>
      <c r="G212" s="49" t="s">
        <v>51</v>
      </c>
      <c r="H212" s="49" t="str">
        <f>IF(ISERROR(VLOOKUP(F212,Table3[[#All],[Type]],1,FALSE))=FALSE(),"",IF(F212="","",IFERROR(IFERROR(TræningsZone,StigningsløbZone),IF(F212="Intervalløb",IntervalZone,IF(F212="Temposkift",TemposkiftZone,IF(F212="Konkurrenceløb","N/A",IF(F212="Distanceløb",DistanceløbZone,"Ukendt træningstype")))))))</f>
        <v>AT</v>
      </c>
      <c r="I212" s="49" t="str">
        <f>IF(F212="Konkurrenceløb",KonkurrenceløbHastighed,IF(ISERROR(VLOOKUP(F212,Table3[[#All],[Type]],1,FALSE))=FALSE(),"",IF(F212="","",TræningsHastighed)))</f>
        <v>5:56</v>
      </c>
      <c r="J212" s="50">
        <f ca="1">IF(ISERROR(VLOOKUP(F212,Table3[[#All],[Type]],1,FALSE))=FALSE(),SUMIF(OFFSET(B212,1,0,50),B212,OFFSET(J212,1,0,50)),IF(F212="","",IF(ISERROR(VLOOKUP(F212,TræningsZoner!B:B,1,FALSE))=FALSE(),NormalTid,IF(F212="Stigningsløb",StigningsløbTid,IF(F212="Intervalløb",IntervalTid,IF(F212="Temposkift",TemposkiftTid,IF(F212="Konkurrenceløb",KonkurrenceløbTid,IF(F212="Distanceløb",DistanceløbTid,"Ukendt træningstype"))))))))</f>
        <v>75.443333333333342</v>
      </c>
      <c r="K212" s="51">
        <f ca="1">IF(ISERROR(VLOOKUP(F212,Table3[[#All],[Type]],1,FALSE))=FALSE(),SUMIF(OFFSET(B212,1,0,50),B212,OFFSET(K212,1,0,50)),IF(F212="","",IF(ISERROR(VLOOKUP(F212,TræningsZoner!B:B,1,FALSE))=FALSE(),NormalDistance,IF(F212="Stigningsløb",StigningsløbDistance,IF(F212="Intervalløb",IntervalDistance,IF(F212="Temposkift",TemposkiftDistance,IF(F212="konkurrenceløb",KonkurrenceløbDistance,IF(F212="Distanceløb",DistanceløbDistance,"Ukendt træningstype"))))))))</f>
        <v>10.8</v>
      </c>
      <c r="L212" s="44"/>
      <c r="M212" s="45"/>
      <c r="N212" s="70"/>
    </row>
    <row r="213" spans="1:14" hidden="1" outlineLevel="1" x14ac:dyDescent="0.25">
      <c r="A213" s="42"/>
      <c r="B213" s="48">
        <v>42800</v>
      </c>
      <c r="C213" s="44" t="str">
        <f t="shared" si="9"/>
        <v/>
      </c>
      <c r="D213" s="44" t="str">
        <f t="shared" si="10"/>
        <v/>
      </c>
      <c r="E213" s="44"/>
      <c r="F213" s="49" t="s">
        <v>23</v>
      </c>
      <c r="G213" s="49" t="s">
        <v>26</v>
      </c>
      <c r="H213" s="49" t="str">
        <f>IF(ISERROR(VLOOKUP(F213,Table3[[#All],[Type]],1,FALSE))=FALSE(),"",IF(F213="","",IFERROR(IFERROR(TræningsZone,StigningsløbZone),IF(F213="Intervalløb",IntervalZone,IF(F213="Temposkift",TemposkiftZone,IF(F213="Konkurrenceløb","N/A",IF(F213="Distanceløb",DistanceløbZone,"Ukendt træningstype")))))))</f>
        <v>Ae1</v>
      </c>
      <c r="I213" s="49" t="str">
        <f>IF(F213="Konkurrenceløb",KonkurrenceløbHastighed,IF(ISERROR(VLOOKUP(F213,Table3[[#All],[Type]],1,FALSE))=FALSE(),"",IF(F213="","",TræningsHastighed)))</f>
        <v>7:07,5</v>
      </c>
      <c r="J213" s="50">
        <f ca="1">IF(ISERROR(VLOOKUP(F213,Table3[[#All],[Type]],1,FALSE))=FALSE(),SUMIF(OFFSET(B213,1,0,50),B213,OFFSET(J213,1,0,50)),IF(F213="","",IF(ISERROR(VLOOKUP(F213,TræningsZoner!B:B,1,FALSE))=FALSE(),NormalTid,IF(F213="Stigningsløb",StigningsløbTid,IF(F213="Intervalløb",IntervalTid,IF(F213="Temposkift",TemposkiftTid,IF(F213="Konkurrenceløb",KonkurrenceløbTid,IF(F213="Distanceløb",DistanceløbTid,"Ukendt træningstype"))))))))</f>
        <v>15</v>
      </c>
      <c r="K213" s="51">
        <f ca="1">IF(ISERROR(VLOOKUP(F213,Table3[[#All],[Type]],1,FALSE))=FALSE(),SUMIF(OFFSET(B213,1,0,50),B213,OFFSET(K213,1,0,50)),IF(F213="","",IF(ISERROR(VLOOKUP(F213,TræningsZoner!B:B,1,FALSE))=FALSE(),NormalDistance,IF(F213="Stigningsløb",StigningsløbDistance,IF(F213="Intervalløb",IntervalDistance,IF(F213="Temposkift",TemposkiftDistance,IF(F213="konkurrenceløb",KonkurrenceløbDistance,IF(F213="Distanceløb",DistanceløbDistance,"Ukendt træningstype"))))))))</f>
        <v>2.1052631578947367</v>
      </c>
      <c r="L213" s="44"/>
      <c r="M213" s="45"/>
      <c r="N213" s="70"/>
    </row>
    <row r="214" spans="1:14" collapsed="1" x14ac:dyDescent="0.25">
      <c r="A214" s="42">
        <f t="shared" si="8"/>
        <v>42798</v>
      </c>
      <c r="B214" s="43">
        <v>42798</v>
      </c>
      <c r="C214" s="44">
        <f t="shared" si="9"/>
        <v>10</v>
      </c>
      <c r="D214" s="44">
        <f t="shared" si="10"/>
        <v>2017</v>
      </c>
      <c r="E214" s="44" t="s">
        <v>18</v>
      </c>
      <c r="F214" s="45" t="s">
        <v>31</v>
      </c>
      <c r="G214" s="45"/>
      <c r="H214" s="45" t="str">
        <f>IF(ISERROR(VLOOKUP(F214,Table3[[#All],[Type]],1,FALSE))=FALSE(),"",IF(F214="","",IFERROR(IFERROR(TræningsZone,StigningsløbZone),IF(F214="Intervalløb",IntervalZone,IF(F214="Temposkift",TemposkiftZone,IF(F214="Konkurrenceløb","N/A",IF(F214="Distanceløb",DistanceløbZone,"Ukendt træningstype")))))))</f>
        <v/>
      </c>
      <c r="I214" s="45" t="str">
        <f>IF(F214="Konkurrenceløb",KonkurrenceløbHastighed,IF(ISERROR(VLOOKUP(F214,Table3[[#All],[Type]],1,FALSE))=FALSE(),"",IF(F214="","",TræningsHastighed)))</f>
        <v/>
      </c>
      <c r="J214" s="44">
        <f ca="1">IF(ISERROR(VLOOKUP(F214,Table3[[#All],[Type]],1,FALSE))=FALSE(),SUMIF(OFFSET(B214,1,0,50),B214,OFFSET(J214,1,0,50)),IF(F214="","",IF(ISERROR(VLOOKUP(F214,TræningsZoner!B:B,1,FALSE))=FALSE(),NormalTid,IF(F214="Stigningsløb",StigningsløbTid,IF(F214="Intervalløb",IntervalTid,IF(F214="Temposkift",TemposkiftTid,IF(F214="Konkurrenceløb",KonkurrenceløbTid,IF(F214="Distanceløb",DistanceløbTid,"Ukendt træningstype"))))))))</f>
        <v>110</v>
      </c>
      <c r="K214" s="46">
        <f ca="1">IF(ISERROR(VLOOKUP(F214,Table3[[#All],[Type]],1,FALSE))=FALSE(),SUMIF(OFFSET(B214,1,0,50),B214,OFFSET(K214,1,0,50)),IF(F214="","",IF(ISERROR(VLOOKUP(F214,TræningsZoner!B:B,1,FALSE))=FALSE(),NormalDistance,IF(F214="Stigningsløb",StigningsløbDistance,IF(F214="Intervalløb",IntervalDistance,IF(F214="Temposkift",TemposkiftDistance,IF(F214="konkurrenceløb",KonkurrenceløbDistance,IF(F214="Distanceløb",DistanceløbDistance,"Ukendt træningstype"))))))))</f>
        <v>13.925313205629999</v>
      </c>
      <c r="L214" s="44"/>
      <c r="M214" s="45"/>
      <c r="N214" s="70"/>
    </row>
    <row r="215" spans="1:14" hidden="1" outlineLevel="1" x14ac:dyDescent="0.25">
      <c r="A215" s="42"/>
      <c r="B215" s="48">
        <v>42798</v>
      </c>
      <c r="C215" s="44" t="str">
        <f t="shared" si="9"/>
        <v/>
      </c>
      <c r="D215" s="44" t="str">
        <f t="shared" si="10"/>
        <v/>
      </c>
      <c r="E215" s="44"/>
      <c r="F215" s="49" t="s">
        <v>41</v>
      </c>
      <c r="G215" s="49" t="s">
        <v>42</v>
      </c>
      <c r="H215" s="49" t="str">
        <f>IF(ISERROR(VLOOKUP(F215,Table3[[#All],[Type]],1,FALSE))=FALSE(),"",IF(F215="","",IFERROR(IFERROR(TræningsZone,StigningsløbZone),IF(F215="Intervalløb",IntervalZone,IF(F215="Temposkift",TemposkiftZone,IF(F215="Konkurrenceløb","N/A",IF(F215="Distanceløb",DistanceløbZone,"Ukendt træningstype")))))))</f>
        <v>Rest</v>
      </c>
      <c r="I215" s="49" t="str">
        <f>IF(F215="Konkurrenceløb",KonkurrenceløbHastighed,IF(ISERROR(VLOOKUP(F215,Table3[[#All],[Type]],1,FALSE))=FALSE(),"",IF(F215="","",TræningsHastighed)))</f>
        <v>9:59,5</v>
      </c>
      <c r="J215" s="50">
        <f ca="1">IF(ISERROR(VLOOKUP(F215,Table3[[#All],[Type]],1,FALSE))=FALSE(),SUMIF(OFFSET(B215,1,0,50),B215,OFFSET(J215,1,0,50)),IF(F215="","",IF(ISERROR(VLOOKUP(F215,TræningsZoner!B:B,1,FALSE))=FALSE(),NormalTid,IF(F215="Stigningsløb",StigningsløbTid,IF(F215="Intervalløb",IntervalTid,IF(F215="Temposkift",TemposkiftTid,IF(F215="Konkurrenceløb",KonkurrenceløbTid,IF(F215="Distanceløb",DistanceløbTid,"Ukendt træningstype"))))))))</f>
        <v>25</v>
      </c>
      <c r="K215" s="51">
        <f ca="1">IF(ISERROR(VLOOKUP(F215,Table3[[#All],[Type]],1,FALSE))=FALSE(),SUMIF(OFFSET(B215,1,0,50),B215,OFFSET(K215,1,0,50)),IF(F215="","",IF(ISERROR(VLOOKUP(F215,TræningsZoner!B:B,1,FALSE))=FALSE(),NormalDistance,IF(F215="Stigningsløb",StigningsløbDistance,IF(F215="Intervalløb",IntervalDistance,IF(F215="Temposkift",TemposkiftDistance,IF(F215="konkurrenceløb",KonkurrenceløbDistance,IF(F215="Distanceløb",DistanceløbDistance,"Ukendt træningstype"))))))))</f>
        <v>2.5020850708924103</v>
      </c>
      <c r="L215" s="44"/>
      <c r="M215" s="45"/>
      <c r="N215" s="70"/>
    </row>
    <row r="216" spans="1:14" hidden="1" outlineLevel="1" x14ac:dyDescent="0.25">
      <c r="A216" s="42"/>
      <c r="B216" s="48">
        <v>42798</v>
      </c>
      <c r="C216" s="44" t="str">
        <f t="shared" si="9"/>
        <v/>
      </c>
      <c r="D216" s="44" t="str">
        <f t="shared" si="10"/>
        <v/>
      </c>
      <c r="E216" s="44"/>
      <c r="F216" s="49" t="s">
        <v>23</v>
      </c>
      <c r="G216" s="49" t="s">
        <v>42</v>
      </c>
      <c r="H216" s="49" t="str">
        <f>IF(ISERROR(VLOOKUP(F216,Table3[[#All],[Type]],1,FALSE))=FALSE(),"",IF(F216="","",IFERROR(IFERROR(TræningsZone,StigningsløbZone),IF(F216="Intervalløb",IntervalZone,IF(F216="Temposkift",TemposkiftZone,IF(F216="Konkurrenceløb","N/A",IF(F216="Distanceløb",DistanceløbZone,"Ukendt træningstype")))))))</f>
        <v>Ae1</v>
      </c>
      <c r="I216" s="49" t="str">
        <f>IF(F216="Konkurrenceløb",KonkurrenceløbHastighed,IF(ISERROR(VLOOKUP(F216,Table3[[#All],[Type]],1,FALSE))=FALSE(),"",IF(F216="","",TræningsHastighed)))</f>
        <v>7:07,5</v>
      </c>
      <c r="J216" s="50">
        <f ca="1">IF(ISERROR(VLOOKUP(F216,Table3[[#All],[Type]],1,FALSE))=FALSE(),SUMIF(OFFSET(B216,1,0,50),B216,OFFSET(J216,1,0,50)),IF(F216="","",IF(ISERROR(VLOOKUP(F216,TræningsZoner!B:B,1,FALSE))=FALSE(),NormalTid,IF(F216="Stigningsløb",StigningsløbTid,IF(F216="Intervalløb",IntervalTid,IF(F216="Temposkift",TemposkiftTid,IF(F216="Konkurrenceløb",KonkurrenceløbTid,IF(F216="Distanceløb",DistanceløbTid,"Ukendt træningstype"))))))))</f>
        <v>25</v>
      </c>
      <c r="K216" s="51">
        <f ca="1">IF(ISERROR(VLOOKUP(F216,Table3[[#All],[Type]],1,FALSE))=FALSE(),SUMIF(OFFSET(B216,1,0,50),B216,OFFSET(K216,1,0,50)),IF(F216="","",IF(ISERROR(VLOOKUP(F216,TræningsZoner!B:B,1,FALSE))=FALSE(),NormalDistance,IF(F216="Stigningsløb",StigningsløbDistance,IF(F216="Intervalløb",IntervalDistance,IF(F216="Temposkift",TemposkiftDistance,IF(F216="konkurrenceløb",KonkurrenceløbDistance,IF(F216="Distanceløb",DistanceløbDistance,"Ukendt træningstype"))))))))</f>
        <v>3.5087719298245612</v>
      </c>
      <c r="L216" s="44"/>
      <c r="M216" s="45"/>
      <c r="N216" s="70"/>
    </row>
    <row r="217" spans="1:14" hidden="1" outlineLevel="1" x14ac:dyDescent="0.25">
      <c r="A217" s="42"/>
      <c r="B217" s="48">
        <v>42798</v>
      </c>
      <c r="C217" s="44" t="str">
        <f t="shared" si="9"/>
        <v/>
      </c>
      <c r="D217" s="44" t="str">
        <f t="shared" si="10"/>
        <v/>
      </c>
      <c r="E217" s="44"/>
      <c r="F217" s="49" t="s">
        <v>32</v>
      </c>
      <c r="G217" s="49" t="s">
        <v>33</v>
      </c>
      <c r="H217" s="49" t="str">
        <f>IF(ISERROR(VLOOKUP(F217,Table3[[#All],[Type]],1,FALSE))=FALSE(),"",IF(F217="","",IFERROR(IFERROR(TræningsZone,StigningsløbZone),IF(F217="Intervalløb",IntervalZone,IF(F217="Temposkift",TemposkiftZone,IF(F217="Konkurrenceløb","N/A",IF(F217="Distanceløb",DistanceløbZone,"Ukendt træningstype")))))))</f>
        <v>Ae2</v>
      </c>
      <c r="I217" s="49" t="str">
        <f>IF(F217="Konkurrenceløb",KonkurrenceløbHastighed,IF(ISERROR(VLOOKUP(F217,Table3[[#All],[Type]],1,FALSE))=FALSE(),"",IF(F217="","",TræningsHastighed)))</f>
        <v>6:28</v>
      </c>
      <c r="J217" s="50">
        <f ca="1">IF(ISERROR(VLOOKUP(F217,Table3[[#All],[Type]],1,FALSE))=FALSE(),SUMIF(OFFSET(B217,1,0,50),B217,OFFSET(J217,1,0,50)),IF(F217="","",IF(ISERROR(VLOOKUP(F217,TræningsZoner!B:B,1,FALSE))=FALSE(),NormalTid,IF(F217="Stigningsløb",StigningsløbTid,IF(F217="Intervalløb",IntervalTid,IF(F217="Temposkift",TemposkiftTid,IF(F217="Konkurrenceløb",KonkurrenceløbTid,IF(F217="Distanceløb",DistanceløbTid,"Ukendt træningstype"))))))))</f>
        <v>20</v>
      </c>
      <c r="K217" s="51">
        <f ca="1">IF(ISERROR(VLOOKUP(F217,Table3[[#All],[Type]],1,FALSE))=FALSE(),SUMIF(OFFSET(B217,1,0,50),B217,OFFSET(K217,1,0,50)),IF(F217="","",IF(ISERROR(VLOOKUP(F217,TræningsZoner!B:B,1,FALSE))=FALSE(),NormalDistance,IF(F217="Stigningsløb",StigningsløbDistance,IF(F217="Intervalløb",IntervalDistance,IF(F217="Temposkift",TemposkiftDistance,IF(F217="konkurrenceløb",KonkurrenceløbDistance,IF(F217="Distanceløb",DistanceløbDistance,"Ukendt træningstype"))))))))</f>
        <v>3.0927835051546393</v>
      </c>
      <c r="L217" s="44"/>
      <c r="M217" s="45"/>
      <c r="N217" s="70"/>
    </row>
    <row r="218" spans="1:14" hidden="1" outlineLevel="1" x14ac:dyDescent="0.25">
      <c r="A218" s="42"/>
      <c r="B218" s="48">
        <v>42798</v>
      </c>
      <c r="C218" s="44" t="str">
        <f t="shared" si="9"/>
        <v/>
      </c>
      <c r="D218" s="44" t="str">
        <f t="shared" si="10"/>
        <v/>
      </c>
      <c r="E218" s="44"/>
      <c r="F218" s="49" t="s">
        <v>41</v>
      </c>
      <c r="G218" s="49" t="s">
        <v>43</v>
      </c>
      <c r="H218" s="49" t="str">
        <f>IF(ISERROR(VLOOKUP(F218,Table3[[#All],[Type]],1,FALSE))=FALSE(),"",IF(F218="","",IFERROR(IFERROR(TræningsZone,StigningsløbZone),IF(F218="Intervalløb",IntervalZone,IF(F218="Temposkift",TemposkiftZone,IF(F218="Konkurrenceløb","N/A",IF(F218="Distanceløb",DistanceløbZone,"Ukendt træningstype")))))))</f>
        <v>Rest</v>
      </c>
      <c r="I218" s="49" t="str">
        <f>IF(F218="Konkurrenceløb",KonkurrenceløbHastighed,IF(ISERROR(VLOOKUP(F218,Table3[[#All],[Type]],1,FALSE))=FALSE(),"",IF(F218="","",TræningsHastighed)))</f>
        <v>9:59,5</v>
      </c>
      <c r="J218" s="50">
        <f ca="1">IF(ISERROR(VLOOKUP(F218,Table3[[#All],[Type]],1,FALSE))=FALSE(),SUMIF(OFFSET(B218,1,0,50),B218,OFFSET(J218,1,0,50)),IF(F218="","",IF(ISERROR(VLOOKUP(F218,TræningsZoner!B:B,1,FALSE))=FALSE(),NormalTid,IF(F218="Stigningsløb",StigningsløbTid,IF(F218="Intervalløb",IntervalTid,IF(F218="Temposkift",TemposkiftTid,IF(F218="Konkurrenceløb",KonkurrenceløbTid,IF(F218="Distanceløb",DistanceløbTid,"Ukendt træningstype"))))))))</f>
        <v>5</v>
      </c>
      <c r="K218" s="51">
        <f ca="1">IF(ISERROR(VLOOKUP(F218,Table3[[#All],[Type]],1,FALSE))=FALSE(),SUMIF(OFFSET(B218,1,0,50),B218,OFFSET(K218,1,0,50)),IF(F218="","",IF(ISERROR(VLOOKUP(F218,TræningsZoner!B:B,1,FALSE))=FALSE(),NormalDistance,IF(F218="Stigningsløb",StigningsløbDistance,IF(F218="Intervalløb",IntervalDistance,IF(F218="Temposkift",TemposkiftDistance,IF(F218="konkurrenceløb",KonkurrenceløbDistance,IF(F218="Distanceløb",DistanceløbDistance,"Ukendt træningstype"))))))))</f>
        <v>0.50041701417848206</v>
      </c>
      <c r="L218" s="44"/>
      <c r="M218" s="45"/>
      <c r="N218" s="70"/>
    </row>
    <row r="219" spans="1:14" hidden="1" outlineLevel="1" x14ac:dyDescent="0.25">
      <c r="A219" s="42"/>
      <c r="B219" s="48">
        <v>42798</v>
      </c>
      <c r="C219" s="44" t="str">
        <f t="shared" si="9"/>
        <v/>
      </c>
      <c r="D219" s="44" t="str">
        <f t="shared" si="10"/>
        <v/>
      </c>
      <c r="E219" s="44"/>
      <c r="F219" s="49" t="s">
        <v>32</v>
      </c>
      <c r="G219" s="49" t="s">
        <v>26</v>
      </c>
      <c r="H219" s="49" t="str">
        <f>IF(ISERROR(VLOOKUP(F219,Table3[[#All],[Type]],1,FALSE))=FALSE(),"",IF(F219="","",IFERROR(IFERROR(TræningsZone,StigningsløbZone),IF(F219="Intervalløb",IntervalZone,IF(F219="Temposkift",TemposkiftZone,IF(F219="Konkurrenceløb","N/A",IF(F219="Distanceløb",DistanceløbZone,"Ukendt træningstype")))))))</f>
        <v>Ae2</v>
      </c>
      <c r="I219" s="49" t="str">
        <f>IF(F219="Konkurrenceløb",KonkurrenceløbHastighed,IF(ISERROR(VLOOKUP(F219,Table3[[#All],[Type]],1,FALSE))=FALSE(),"",IF(F219="","",TræningsHastighed)))</f>
        <v>6:28</v>
      </c>
      <c r="J219" s="50">
        <f ca="1">IF(ISERROR(VLOOKUP(F219,Table3[[#All],[Type]],1,FALSE))=FALSE(),SUMIF(OFFSET(B219,1,0,50),B219,OFFSET(J219,1,0,50)),IF(F219="","",IF(ISERROR(VLOOKUP(F219,TræningsZoner!B:B,1,FALSE))=FALSE(),NormalTid,IF(F219="Stigningsløb",StigningsløbTid,IF(F219="Intervalløb",IntervalTid,IF(F219="Temposkift",TemposkiftTid,IF(F219="Konkurrenceløb",KonkurrenceløbTid,IF(F219="Distanceløb",DistanceløbTid,"Ukendt træningstype"))))))))</f>
        <v>15</v>
      </c>
      <c r="K219" s="51">
        <f ca="1">IF(ISERROR(VLOOKUP(F219,Table3[[#All],[Type]],1,FALSE))=FALSE(),SUMIF(OFFSET(B219,1,0,50),B219,OFFSET(K219,1,0,50)),IF(F219="","",IF(ISERROR(VLOOKUP(F219,TræningsZoner!B:B,1,FALSE))=FALSE(),NormalDistance,IF(F219="Stigningsløb",StigningsløbDistance,IF(F219="Intervalløb",IntervalDistance,IF(F219="Temposkift",TemposkiftDistance,IF(F219="konkurrenceløb",KonkurrenceløbDistance,IF(F219="Distanceløb",DistanceløbDistance,"Ukendt træningstype"))))))))</f>
        <v>2.3195876288659796</v>
      </c>
      <c r="L219" s="44"/>
      <c r="M219" s="45"/>
      <c r="N219" s="70"/>
    </row>
    <row r="220" spans="1:14" hidden="1" outlineLevel="1" x14ac:dyDescent="0.25">
      <c r="A220" s="42"/>
      <c r="B220" s="48">
        <v>42798</v>
      </c>
      <c r="C220" s="44" t="str">
        <f t="shared" si="9"/>
        <v/>
      </c>
      <c r="D220" s="44" t="str">
        <f t="shared" si="10"/>
        <v/>
      </c>
      <c r="E220" s="44"/>
      <c r="F220" s="49" t="s">
        <v>41</v>
      </c>
      <c r="G220" s="49" t="s">
        <v>33</v>
      </c>
      <c r="H220" s="49" t="str">
        <f>IF(ISERROR(VLOOKUP(F220,Table3[[#All],[Type]],1,FALSE))=FALSE(),"",IF(F220="","",IFERROR(IFERROR(TræningsZone,StigningsløbZone),IF(F220="Intervalløb",IntervalZone,IF(F220="Temposkift",TemposkiftZone,IF(F220="Konkurrenceløb","N/A",IF(F220="Distanceløb",DistanceløbZone,"Ukendt træningstype")))))))</f>
        <v>Rest</v>
      </c>
      <c r="I220" s="49" t="str">
        <f>IF(F220="Konkurrenceløb",KonkurrenceløbHastighed,IF(ISERROR(VLOOKUP(F220,Table3[[#All],[Type]],1,FALSE))=FALSE(),"",IF(F220="","",TræningsHastighed)))</f>
        <v>9:59,5</v>
      </c>
      <c r="J220" s="50">
        <f ca="1">IF(ISERROR(VLOOKUP(F220,Table3[[#All],[Type]],1,FALSE))=FALSE(),SUMIF(OFFSET(B220,1,0,50),B220,OFFSET(J220,1,0,50)),IF(F220="","",IF(ISERROR(VLOOKUP(F220,TræningsZoner!B:B,1,FALSE))=FALSE(),NormalTid,IF(F220="Stigningsløb",StigningsløbTid,IF(F220="Intervalløb",IntervalTid,IF(F220="Temposkift",TemposkiftTid,IF(F220="Konkurrenceløb",KonkurrenceløbTid,IF(F220="Distanceløb",DistanceløbTid,"Ukendt træningstype"))))))))</f>
        <v>20</v>
      </c>
      <c r="K220" s="51">
        <f ca="1">IF(ISERROR(VLOOKUP(F220,Table3[[#All],[Type]],1,FALSE))=FALSE(),SUMIF(OFFSET(B220,1,0,50),B220,OFFSET(K220,1,0,50)),IF(F220="","",IF(ISERROR(VLOOKUP(F220,TræningsZoner!B:B,1,FALSE))=FALSE(),NormalDistance,IF(F220="Stigningsløb",StigningsløbDistance,IF(F220="Intervalløb",IntervalDistance,IF(F220="Temposkift",TemposkiftDistance,IF(F220="konkurrenceløb",KonkurrenceløbDistance,IF(F220="Distanceløb",DistanceløbDistance,"Ukendt træningstype"))))))))</f>
        <v>2.0016680567139282</v>
      </c>
      <c r="L220" s="44"/>
      <c r="M220" s="45"/>
      <c r="N220" s="70"/>
    </row>
    <row r="221" spans="1:14" collapsed="1" x14ac:dyDescent="0.25">
      <c r="A221" s="42">
        <f t="shared" si="8"/>
        <v>42797</v>
      </c>
      <c r="B221" s="43">
        <v>42797</v>
      </c>
      <c r="C221" s="44">
        <f t="shared" si="9"/>
        <v>10</v>
      </c>
      <c r="D221" s="44">
        <f t="shared" si="10"/>
        <v>2017</v>
      </c>
      <c r="E221" s="44" t="s">
        <v>18</v>
      </c>
      <c r="F221" s="45" t="s">
        <v>35</v>
      </c>
      <c r="G221" s="45"/>
      <c r="H221" s="45" t="str">
        <f>IF(ISERROR(VLOOKUP(F221,Table3[[#All],[Type]],1,FALSE))=FALSE(),"",IF(F221="","",IFERROR(IFERROR(TræningsZone,StigningsløbZone),IF(F221="Intervalløb",IntervalZone,IF(F221="Temposkift",TemposkiftZone,IF(F221="Konkurrenceløb","N/A",IF(F221="Distanceløb",DistanceløbZone,"Ukendt træningstype")))))))</f>
        <v/>
      </c>
      <c r="I221" s="45" t="str">
        <f>IF(F221="Konkurrenceløb",KonkurrenceløbHastighed,IF(ISERROR(VLOOKUP(F221,Table3[[#All],[Type]],1,FALSE))=FALSE(),"",IF(F221="","",TræningsHastighed)))</f>
        <v/>
      </c>
      <c r="J221" s="44">
        <f ca="1">IF(ISERROR(VLOOKUP(F221,Table3[[#All],[Type]],1,FALSE))=FALSE(),SUMIF(OFFSET(B221,1,0,50),B221,OFFSET(J221,1,0,50)),IF(F221="","",IF(ISERROR(VLOOKUP(F221,TræningsZoner!B:B,1,FALSE))=FALSE(),NormalTid,IF(F221="Stigningsløb",StigningsløbTid,IF(F221="Intervalløb",IntervalTid,IF(F221="Temposkift",TemposkiftTid,IF(F221="Konkurrenceløb",KonkurrenceløbTid,IF(F221="Distanceløb",DistanceløbTid,"Ukendt træningstype"))))))))</f>
        <v>86.417500000000004</v>
      </c>
      <c r="K221" s="46">
        <f ca="1">IF(ISERROR(VLOOKUP(F221,Table3[[#All],[Type]],1,FALSE))=FALSE(),SUMIF(OFFSET(B221,1,0,50),B221,OFFSET(K221,1,0,50)),IF(F221="","",IF(ISERROR(VLOOKUP(F221,TræningsZoner!B:B,1,FALSE))=FALSE(),NormalDistance,IF(F221="Stigningsløb",StigningsløbDistance,IF(F221="Intervalløb",IntervalDistance,IF(F221="Temposkift",TemposkiftDistance,IF(F221="konkurrenceløb",KonkurrenceløbDistance,IF(F221="Distanceløb",DistanceløbDistance,"Ukendt træningstype"))))))))</f>
        <v>13.011360344146437</v>
      </c>
      <c r="L221" s="44"/>
      <c r="M221" s="45"/>
      <c r="N221" s="70"/>
    </row>
    <row r="222" spans="1:14" s="26" customFormat="1" hidden="1" outlineLevel="1" x14ac:dyDescent="0.25">
      <c r="A222" s="47"/>
      <c r="B222" s="48">
        <v>42797</v>
      </c>
      <c r="C222" s="44" t="str">
        <f t="shared" si="9"/>
        <v/>
      </c>
      <c r="D222" s="44" t="str">
        <f t="shared" si="10"/>
        <v/>
      </c>
      <c r="E222" s="44"/>
      <c r="F222" s="49" t="s">
        <v>23</v>
      </c>
      <c r="G222" s="49" t="s">
        <v>26</v>
      </c>
      <c r="H222" s="49" t="str">
        <f>IF(ISERROR(VLOOKUP(F222,Table3[[#All],[Type]],1,FALSE))=FALSE(),"",IF(F222="","",IFERROR(IFERROR(TræningsZone,StigningsløbZone),IF(F222="Intervalløb",IntervalZone,IF(F222="Temposkift",TemposkiftZone,IF(F222="Konkurrenceløb","N/A",IF(F222="Distanceløb",DistanceløbZone,"Ukendt træningstype")))))))</f>
        <v>Ae1</v>
      </c>
      <c r="I222" s="49" t="str">
        <f>IF(F222="Konkurrenceløb",KonkurrenceløbHastighed,IF(ISERROR(VLOOKUP(F222,Table3[[#All],[Type]],1,FALSE))=FALSE(),"",IF(F222="","",TræningsHastighed)))</f>
        <v>7:07,5</v>
      </c>
      <c r="J222" s="50">
        <f ca="1">IF(ISERROR(VLOOKUP(F222,Table3[[#All],[Type]],1,FALSE))=FALSE(),SUMIF(OFFSET(B222,1,0,50),B222,OFFSET(J222,1,0,50)),IF(F222="","",IF(ISERROR(VLOOKUP(F222,TræningsZoner!B:B,1,FALSE))=FALSE(),NormalTid,IF(F222="Stigningsløb",StigningsløbTid,IF(F222="Intervalløb",IntervalTid,IF(F222="Temposkift",TemposkiftTid,IF(F222="Konkurrenceløb",KonkurrenceløbTid,IF(F222="Distanceløb",DistanceløbTid,"Ukendt træningstype"))))))))</f>
        <v>15</v>
      </c>
      <c r="K222" s="51">
        <f ca="1">IF(ISERROR(VLOOKUP(F222,Table3[[#All],[Type]],1,FALSE))=FALSE(),SUMIF(OFFSET(B222,1,0,50),B222,OFFSET(K222,1,0,50)),IF(F222="","",IF(ISERROR(VLOOKUP(F222,TræningsZoner!B:B,1,FALSE))=FALSE(),NormalDistance,IF(F222="Stigningsløb",StigningsløbDistance,IF(F222="Intervalløb",IntervalDistance,IF(F222="Temposkift",TemposkiftDistance,IF(F222="konkurrenceløb",KonkurrenceløbDistance,IF(F222="Distanceløb",DistanceløbDistance,"Ukendt træningstype"))))))))</f>
        <v>2.1052631578947367</v>
      </c>
      <c r="L222" s="44"/>
      <c r="M222" s="45"/>
      <c r="N222" s="70"/>
    </row>
    <row r="223" spans="1:14" s="26" customFormat="1" hidden="1" outlineLevel="1" x14ac:dyDescent="0.25">
      <c r="A223" s="47"/>
      <c r="B223" s="48">
        <v>42797</v>
      </c>
      <c r="C223" s="44" t="str">
        <f t="shared" si="9"/>
        <v/>
      </c>
      <c r="D223" s="44" t="str">
        <f t="shared" si="10"/>
        <v/>
      </c>
      <c r="E223" s="44"/>
      <c r="F223" s="49" t="s">
        <v>27</v>
      </c>
      <c r="G223" s="49" t="s">
        <v>28</v>
      </c>
      <c r="H223" s="49" t="str">
        <f>IF(ISERROR(VLOOKUP(F223,Table3[[#All],[Type]],1,FALSE))=FALSE(),"",IF(F223="","",IFERROR(IFERROR(TræningsZone,StigningsløbZone),IF(F223="Intervalløb",IntervalZone,IF(F223="Temposkift",TemposkiftZone,IF(F223="Konkurrenceløb","N/A",IF(F223="Distanceløb",DistanceløbZone,"Ukendt træningstype")))))))</f>
        <v>AT</v>
      </c>
      <c r="I223" s="49" t="str">
        <f>IF(F223="Konkurrenceløb",KonkurrenceløbHastighed,IF(ISERROR(VLOOKUP(F223,Table3[[#All],[Type]],1,FALSE))=FALSE(),"",IF(F223="","",TræningsHastighed)))</f>
        <v>5:56</v>
      </c>
      <c r="J223" s="50">
        <f ca="1">IF(ISERROR(VLOOKUP(F223,Table3[[#All],[Type]],1,FALSE))=FALSE(),SUMIF(OFFSET(B223,1,0,50),B223,OFFSET(J223,1,0,50)),IF(F223="","",IF(ISERROR(VLOOKUP(F223,TræningsZoner!B:B,1,FALSE))=FALSE(),NormalTid,IF(F223="Stigningsløb",StigningsløbTid,IF(F223="Intervalløb",IntervalTid,IF(F223="Temposkift",TemposkiftTid,IF(F223="Konkurrenceløb",KonkurrenceløbTid,IF(F223="Distanceløb",DistanceløbTid,"Ukendt træningstype"))))))))</f>
        <v>1.78</v>
      </c>
      <c r="K223" s="51">
        <f ca="1">IF(ISERROR(VLOOKUP(F223,Table3[[#All],[Type]],1,FALSE))=FALSE(),SUMIF(OFFSET(B223,1,0,50),B223,OFFSET(K223,1,0,50)),IF(F223="","",IF(ISERROR(VLOOKUP(F223,TræningsZoner!B:B,1,FALSE))=FALSE(),NormalDistance,IF(F223="Stigningsløb",StigningsløbDistance,IF(F223="Intervalløb",IntervalDistance,IF(F223="Temposkift",TemposkiftDistance,IF(F223="konkurrenceløb",KonkurrenceløbDistance,IF(F223="Distanceløb",DistanceløbDistance,"Ukendt træningstype"))))))))</f>
        <v>0.3</v>
      </c>
      <c r="L223" s="44"/>
      <c r="M223" s="45"/>
      <c r="N223" s="70"/>
    </row>
    <row r="224" spans="1:14" s="26" customFormat="1" hidden="1" outlineLevel="1" x14ac:dyDescent="0.25">
      <c r="A224" s="47"/>
      <c r="B224" s="48">
        <v>42797</v>
      </c>
      <c r="C224" s="44" t="str">
        <f t="shared" si="9"/>
        <v/>
      </c>
      <c r="D224" s="44" t="str">
        <f t="shared" si="10"/>
        <v/>
      </c>
      <c r="E224" s="44"/>
      <c r="F224" s="49" t="s">
        <v>36</v>
      </c>
      <c r="G224" s="49" t="s">
        <v>37</v>
      </c>
      <c r="H224" s="49" t="str">
        <f>IF(ISERROR(VLOOKUP(F224,Table3[[#All],[Type]],1,FALSE))=FALSE(),"",IF(F224="","",IFERROR(IFERROR(TræningsZone,StigningsløbZone),IF(F224="Intervalløb",IntervalZone,IF(F224="Temposkift",TemposkiftZone,IF(F224="Konkurrenceløb","N/A",IF(F224="Distanceløb",DistanceløbZone,"Ukendt træningstype")))))))</f>
        <v>Ae2</v>
      </c>
      <c r="I224" s="49" t="str">
        <f>IF(F224="Konkurrenceløb",KonkurrenceløbHastighed,IF(ISERROR(VLOOKUP(F224,Table3[[#All],[Type]],1,FALSE))=FALSE(),"",IF(F224="","",TræningsHastighed)))</f>
        <v>6:28</v>
      </c>
      <c r="J224" s="50">
        <f ca="1">IF(ISERROR(VLOOKUP(F224,Table3[[#All],[Type]],1,FALSE))=FALSE(),SUMIF(OFFSET(B224,1,0,50),B224,OFFSET(J224,1,0,50)),IF(F224="","",IF(ISERROR(VLOOKUP(F224,TræningsZoner!B:B,1,FALSE))=FALSE(),NormalTid,IF(F224="Stigningsløb",StigningsløbTid,IF(F224="Intervalløb",IntervalTid,IF(F224="Temposkift",TemposkiftTid,IF(F224="Konkurrenceløb",KonkurrenceløbTid,IF(F224="Distanceløb",DistanceløbTid,"Ukendt træningstype"))))))))</f>
        <v>3.2333333333333334</v>
      </c>
      <c r="K224" s="51">
        <f ca="1">IF(ISERROR(VLOOKUP(F224,Table3[[#All],[Type]],1,FALSE))=FALSE(),SUMIF(OFFSET(B224,1,0,50),B224,OFFSET(K224,1,0,50)),IF(F224="","",IF(ISERROR(VLOOKUP(F224,TræningsZoner!B:B,1,FALSE))=FALSE(),NormalDistance,IF(F224="Stigningsløb",StigningsløbDistance,IF(F224="Intervalløb",IntervalDistance,IF(F224="Temposkift",TemposkiftDistance,IF(F224="konkurrenceløb",KonkurrenceløbDistance,IF(F224="Distanceløb",DistanceløbDistance,"Ukendt træningstype"))))))))</f>
        <v>0.5</v>
      </c>
      <c r="L224" s="44"/>
      <c r="M224" s="45"/>
      <c r="N224" s="70"/>
    </row>
    <row r="225" spans="1:14" s="26" customFormat="1" hidden="1" outlineLevel="1" x14ac:dyDescent="0.25">
      <c r="A225" s="47"/>
      <c r="B225" s="48">
        <v>42797</v>
      </c>
      <c r="C225" s="44" t="str">
        <f t="shared" si="9"/>
        <v/>
      </c>
      <c r="D225" s="44" t="str">
        <f t="shared" si="10"/>
        <v/>
      </c>
      <c r="E225" s="44"/>
      <c r="F225" s="49" t="s">
        <v>36</v>
      </c>
      <c r="G225" s="49" t="s">
        <v>38</v>
      </c>
      <c r="H225" s="49" t="str">
        <f>IF(ISERROR(VLOOKUP(F225,Table3[[#All],[Type]],1,FALSE))=FALSE(),"",IF(F225="","",IFERROR(IFERROR(TræningsZone,StigningsløbZone),IF(F225="Intervalløb",IntervalZone,IF(F225="Temposkift",TemposkiftZone,IF(F225="Konkurrenceløb","N/A",IF(F225="Distanceløb",DistanceløbZone,"Ukendt træningstype")))))))</f>
        <v>An1</v>
      </c>
      <c r="I225" s="49" t="str">
        <f>IF(F225="Konkurrenceløb",KonkurrenceløbHastighed,IF(ISERROR(VLOOKUP(F225,Table3[[#All],[Type]],1,FALSE))=FALSE(),"",IF(F225="","",TræningsHastighed)))</f>
        <v>5:42,5</v>
      </c>
      <c r="J225" s="50">
        <f ca="1">IF(ISERROR(VLOOKUP(F225,Table3[[#All],[Type]],1,FALSE))=FALSE(),SUMIF(OFFSET(B225,1,0,50),B225,OFFSET(J225,1,0,50)),IF(F225="","",IF(ISERROR(VLOOKUP(F225,TræningsZoner!B:B,1,FALSE))=FALSE(),NormalTid,IF(F225="Stigningsløb",StigningsløbTid,IF(F225="Intervalløb",IntervalTid,IF(F225="Temposkift",TemposkiftTid,IF(F225="Konkurrenceløb",KonkurrenceløbTid,IF(F225="Distanceløb",DistanceløbTid,"Ukendt træningstype"))))))))</f>
        <v>2.8541666666666665</v>
      </c>
      <c r="K225" s="51">
        <f ca="1">IF(ISERROR(VLOOKUP(F225,Table3[[#All],[Type]],1,FALSE))=FALSE(),SUMIF(OFFSET(B225,1,0,50),B225,OFFSET(K225,1,0,50)),IF(F225="","",IF(ISERROR(VLOOKUP(F225,TræningsZoner!B:B,1,FALSE))=FALSE(),NormalDistance,IF(F225="Stigningsløb",StigningsløbDistance,IF(F225="Intervalløb",IntervalDistance,IF(F225="Temposkift",TemposkiftDistance,IF(F225="konkurrenceløb",KonkurrenceløbDistance,IF(F225="Distanceløb",DistanceløbDistance,"Ukendt træningstype"))))))))</f>
        <v>0.5</v>
      </c>
      <c r="L225" s="44"/>
      <c r="M225" s="45"/>
      <c r="N225" s="70"/>
    </row>
    <row r="226" spans="1:14" s="26" customFormat="1" hidden="1" outlineLevel="1" x14ac:dyDescent="0.25">
      <c r="A226" s="47"/>
      <c r="B226" s="48">
        <v>42797</v>
      </c>
      <c r="C226" s="44" t="str">
        <f t="shared" si="9"/>
        <v/>
      </c>
      <c r="D226" s="44" t="str">
        <f t="shared" si="10"/>
        <v/>
      </c>
      <c r="E226" s="44"/>
      <c r="F226" s="49" t="s">
        <v>36</v>
      </c>
      <c r="G226" s="49" t="s">
        <v>37</v>
      </c>
      <c r="H226" s="49" t="str">
        <f>IF(ISERROR(VLOOKUP(F226,Table3[[#All],[Type]],1,FALSE))=FALSE(),"",IF(F226="","",IFERROR(IFERROR(TræningsZone,StigningsløbZone),IF(F226="Intervalløb",IntervalZone,IF(F226="Temposkift",TemposkiftZone,IF(F226="Konkurrenceløb","N/A",IF(F226="Distanceløb",DistanceløbZone,"Ukendt træningstype")))))))</f>
        <v>Ae2</v>
      </c>
      <c r="I226" s="49" t="str">
        <f>IF(F226="Konkurrenceløb",KonkurrenceløbHastighed,IF(ISERROR(VLOOKUP(F226,Table3[[#All],[Type]],1,FALSE))=FALSE(),"",IF(F226="","",TræningsHastighed)))</f>
        <v>6:28</v>
      </c>
      <c r="J226" s="50">
        <f ca="1">IF(ISERROR(VLOOKUP(F226,Table3[[#All],[Type]],1,FALSE))=FALSE(),SUMIF(OFFSET(B226,1,0,50),B226,OFFSET(J226,1,0,50)),IF(F226="","",IF(ISERROR(VLOOKUP(F226,TræningsZoner!B:B,1,FALSE))=FALSE(),NormalTid,IF(F226="Stigningsløb",StigningsløbTid,IF(F226="Intervalløb",IntervalTid,IF(F226="Temposkift",TemposkiftTid,IF(F226="Konkurrenceløb",KonkurrenceløbTid,IF(F226="Distanceløb",DistanceløbTid,"Ukendt træningstype"))))))))</f>
        <v>3.2333333333333334</v>
      </c>
      <c r="K226" s="51">
        <f ca="1">IF(ISERROR(VLOOKUP(F226,Table3[[#All],[Type]],1,FALSE))=FALSE(),SUMIF(OFFSET(B226,1,0,50),B226,OFFSET(K226,1,0,50)),IF(F226="","",IF(ISERROR(VLOOKUP(F226,TræningsZoner!B:B,1,FALSE))=FALSE(),NormalDistance,IF(F226="Stigningsløb",StigningsløbDistance,IF(F226="Intervalløb",IntervalDistance,IF(F226="Temposkift",TemposkiftDistance,IF(F226="konkurrenceløb",KonkurrenceløbDistance,IF(F226="Distanceløb",DistanceløbDistance,"Ukendt træningstype"))))))))</f>
        <v>0.5</v>
      </c>
      <c r="L226" s="44"/>
      <c r="M226" s="45"/>
      <c r="N226" s="70"/>
    </row>
    <row r="227" spans="1:14" s="26" customFormat="1" hidden="1" outlineLevel="1" x14ac:dyDescent="0.25">
      <c r="A227" s="47"/>
      <c r="B227" s="48">
        <v>42797</v>
      </c>
      <c r="C227" s="44" t="str">
        <f t="shared" si="9"/>
        <v/>
      </c>
      <c r="D227" s="44" t="str">
        <f t="shared" si="10"/>
        <v/>
      </c>
      <c r="E227" s="44"/>
      <c r="F227" s="49" t="s">
        <v>36</v>
      </c>
      <c r="G227" s="49" t="s">
        <v>38</v>
      </c>
      <c r="H227" s="49" t="str">
        <f>IF(ISERROR(VLOOKUP(F227,Table3[[#All],[Type]],1,FALSE))=FALSE(),"",IF(F227="","",IFERROR(IFERROR(TræningsZone,StigningsløbZone),IF(F227="Intervalløb",IntervalZone,IF(F227="Temposkift",TemposkiftZone,IF(F227="Konkurrenceløb","N/A",IF(F227="Distanceløb",DistanceløbZone,"Ukendt træningstype")))))))</f>
        <v>An1</v>
      </c>
      <c r="I227" s="49" t="str">
        <f>IF(F227="Konkurrenceløb",KonkurrenceløbHastighed,IF(ISERROR(VLOOKUP(F227,Table3[[#All],[Type]],1,FALSE))=FALSE(),"",IF(F227="","",TræningsHastighed)))</f>
        <v>5:42,5</v>
      </c>
      <c r="J227" s="50">
        <f ca="1">IF(ISERROR(VLOOKUP(F227,Table3[[#All],[Type]],1,FALSE))=FALSE(),SUMIF(OFFSET(B227,1,0,50),B227,OFFSET(J227,1,0,50)),IF(F227="","",IF(ISERROR(VLOOKUP(F227,TræningsZoner!B:B,1,FALSE))=FALSE(),NormalTid,IF(F227="Stigningsløb",StigningsløbTid,IF(F227="Intervalløb",IntervalTid,IF(F227="Temposkift",TemposkiftTid,IF(F227="Konkurrenceløb",KonkurrenceløbTid,IF(F227="Distanceløb",DistanceløbTid,"Ukendt træningstype"))))))))</f>
        <v>2.8541666666666665</v>
      </c>
      <c r="K227" s="51">
        <f ca="1">IF(ISERROR(VLOOKUP(F227,Table3[[#All],[Type]],1,FALSE))=FALSE(),SUMIF(OFFSET(B227,1,0,50),B227,OFFSET(K227,1,0,50)),IF(F227="","",IF(ISERROR(VLOOKUP(F227,TræningsZoner!B:B,1,FALSE))=FALSE(),NormalDistance,IF(F227="Stigningsløb",StigningsløbDistance,IF(F227="Intervalløb",IntervalDistance,IF(F227="Temposkift",TemposkiftDistance,IF(F227="konkurrenceløb",KonkurrenceløbDistance,IF(F227="Distanceløb",DistanceløbDistance,"Ukendt træningstype"))))))))</f>
        <v>0.5</v>
      </c>
      <c r="L227" s="44"/>
      <c r="M227" s="45"/>
      <c r="N227" s="70"/>
    </row>
    <row r="228" spans="1:14" s="26" customFormat="1" hidden="1" outlineLevel="1" x14ac:dyDescent="0.25">
      <c r="A228" s="47"/>
      <c r="B228" s="48">
        <v>42797</v>
      </c>
      <c r="C228" s="44" t="str">
        <f t="shared" si="9"/>
        <v/>
      </c>
      <c r="D228" s="44" t="str">
        <f t="shared" si="10"/>
        <v/>
      </c>
      <c r="E228" s="44"/>
      <c r="F228" s="49" t="s">
        <v>36</v>
      </c>
      <c r="G228" s="49" t="s">
        <v>46</v>
      </c>
      <c r="H228" s="49" t="str">
        <f>IF(ISERROR(VLOOKUP(F228,Table3[[#All],[Type]],1,FALSE))=FALSE(),"",IF(F228="","",IFERROR(IFERROR(TræningsZone,StigningsløbZone),IF(F228="Intervalløb",IntervalZone,IF(F228="Temposkift",TemposkiftZone,IF(F228="Konkurrenceløb","N/A",IF(F228="Distanceløb",DistanceløbZone,"Ukendt træningstype")))))))</f>
        <v>An2</v>
      </c>
      <c r="I228" s="49" t="str">
        <f>IF(F228="Konkurrenceløb",KonkurrenceløbHastighed,IF(ISERROR(VLOOKUP(F228,Table3[[#All],[Type]],1,FALSE))=FALSE(),"",IF(F228="","",TræningsHastighed)))</f>
        <v>5:24,5</v>
      </c>
      <c r="J228" s="50">
        <f ca="1">IF(ISERROR(VLOOKUP(F228,Table3[[#All],[Type]],1,FALSE))=FALSE(),SUMIF(OFFSET(B228,1,0,50),B228,OFFSET(J228,1,0,50)),IF(F228="","",IF(ISERROR(VLOOKUP(F228,TræningsZoner!B:B,1,FALSE))=FALSE(),NormalTid,IF(F228="Stigningsløb",StigningsløbTid,IF(F228="Intervalløb",IntervalTid,IF(F228="Temposkift",TemposkiftTid,IF(F228="Konkurrenceløb",KonkurrenceløbTid,IF(F228="Distanceløb",DistanceløbTid,"Ukendt træningstype"))))))))</f>
        <v>2.7041666666666666</v>
      </c>
      <c r="K228" s="51">
        <f ca="1">IF(ISERROR(VLOOKUP(F228,Table3[[#All],[Type]],1,FALSE))=FALSE(),SUMIF(OFFSET(B228,1,0,50),B228,OFFSET(K228,1,0,50)),IF(F228="","",IF(ISERROR(VLOOKUP(F228,TræningsZoner!B:B,1,FALSE))=FALSE(),NormalDistance,IF(F228="Stigningsløb",StigningsløbDistance,IF(F228="Intervalløb",IntervalDistance,IF(F228="Temposkift",TemposkiftDistance,IF(F228="konkurrenceløb",KonkurrenceløbDistance,IF(F228="Distanceløb",DistanceløbDistance,"Ukendt træningstype"))))))))</f>
        <v>0.5</v>
      </c>
      <c r="L228" s="44"/>
      <c r="M228" s="45"/>
      <c r="N228" s="70"/>
    </row>
    <row r="229" spans="1:14" s="26" customFormat="1" hidden="1" outlineLevel="1" x14ac:dyDescent="0.25">
      <c r="A229" s="47"/>
      <c r="B229" s="48">
        <v>42797</v>
      </c>
      <c r="C229" s="44" t="str">
        <f t="shared" si="9"/>
        <v/>
      </c>
      <c r="D229" s="44" t="str">
        <f t="shared" si="10"/>
        <v/>
      </c>
      <c r="E229" s="44"/>
      <c r="F229" s="49" t="s">
        <v>41</v>
      </c>
      <c r="G229" s="49" t="s">
        <v>43</v>
      </c>
      <c r="H229" s="49" t="str">
        <f>IF(ISERROR(VLOOKUP(F229,Table3[[#All],[Type]],1,FALSE))=FALSE(),"",IF(F229="","",IFERROR(IFERROR(TræningsZone,StigningsløbZone),IF(F229="Intervalløb",IntervalZone,IF(F229="Temposkift",TemposkiftZone,IF(F229="Konkurrenceløb","N/A",IF(F229="Distanceløb",DistanceløbZone,"Ukendt træningstype")))))))</f>
        <v>Rest</v>
      </c>
      <c r="I229" s="49" t="str">
        <f>IF(F229="Konkurrenceløb",KonkurrenceløbHastighed,IF(ISERROR(VLOOKUP(F229,Table3[[#All],[Type]],1,FALSE))=FALSE(),"",IF(F229="","",TræningsHastighed)))</f>
        <v>9:59,5</v>
      </c>
      <c r="J229" s="50">
        <f ca="1">IF(ISERROR(VLOOKUP(F229,Table3[[#All],[Type]],1,FALSE))=FALSE(),SUMIF(OFFSET(B229,1,0,50),B229,OFFSET(J229,1,0,50)),IF(F229="","",IF(ISERROR(VLOOKUP(F229,TræningsZoner!B:B,1,FALSE))=FALSE(),NormalTid,IF(F229="Stigningsløb",StigningsløbTid,IF(F229="Intervalløb",IntervalTid,IF(F229="Temposkift",TemposkiftTid,IF(F229="Konkurrenceløb",KonkurrenceløbTid,IF(F229="Distanceløb",DistanceløbTid,"Ukendt træningstype"))))))))</f>
        <v>5</v>
      </c>
      <c r="K229" s="51">
        <f ca="1">IF(ISERROR(VLOOKUP(F229,Table3[[#All],[Type]],1,FALSE))=FALSE(),SUMIF(OFFSET(B229,1,0,50),B229,OFFSET(K229,1,0,50)),IF(F229="","",IF(ISERROR(VLOOKUP(F229,TræningsZoner!B:B,1,FALSE))=FALSE(),NormalDistance,IF(F229="Stigningsløb",StigningsløbDistance,IF(F229="Intervalløb",IntervalDistance,IF(F229="Temposkift",TemposkiftDistance,IF(F229="konkurrenceløb",KonkurrenceløbDistance,IF(F229="Distanceløb",DistanceløbDistance,"Ukendt træningstype"))))))))</f>
        <v>0.50041701417848206</v>
      </c>
      <c r="L229" s="44"/>
      <c r="M229" s="45"/>
      <c r="N229" s="70"/>
    </row>
    <row r="230" spans="1:14" s="26" customFormat="1" hidden="1" outlineLevel="1" x14ac:dyDescent="0.25">
      <c r="A230" s="47"/>
      <c r="B230" s="48">
        <v>42797</v>
      </c>
      <c r="C230" s="44" t="str">
        <f t="shared" si="9"/>
        <v/>
      </c>
      <c r="D230" s="44" t="str">
        <f t="shared" si="10"/>
        <v/>
      </c>
      <c r="E230" s="44"/>
      <c r="F230" s="49" t="s">
        <v>36</v>
      </c>
      <c r="G230" s="49" t="s">
        <v>37</v>
      </c>
      <c r="H230" s="49" t="str">
        <f>IF(ISERROR(VLOOKUP(F230,Table3[[#All],[Type]],1,FALSE))=FALSE(),"",IF(F230="","",IFERROR(IFERROR(TræningsZone,StigningsløbZone),IF(F230="Intervalløb",IntervalZone,IF(F230="Temposkift",TemposkiftZone,IF(F230="Konkurrenceløb","N/A",IF(F230="Distanceløb",DistanceløbZone,"Ukendt træningstype")))))))</f>
        <v>Ae2</v>
      </c>
      <c r="I230" s="49" t="str">
        <f>IF(F230="Konkurrenceløb",KonkurrenceløbHastighed,IF(ISERROR(VLOOKUP(F230,Table3[[#All],[Type]],1,FALSE))=FALSE(),"",IF(F230="","",TræningsHastighed)))</f>
        <v>6:28</v>
      </c>
      <c r="J230" s="50">
        <f ca="1">IF(ISERROR(VLOOKUP(F230,Table3[[#All],[Type]],1,FALSE))=FALSE(),SUMIF(OFFSET(B230,1,0,50),B230,OFFSET(J230,1,0,50)),IF(F230="","",IF(ISERROR(VLOOKUP(F230,TræningsZoner!B:B,1,FALSE))=FALSE(),NormalTid,IF(F230="Stigningsløb",StigningsløbTid,IF(F230="Intervalløb",IntervalTid,IF(F230="Temposkift",TemposkiftTid,IF(F230="Konkurrenceløb",KonkurrenceløbTid,IF(F230="Distanceløb",DistanceløbTid,"Ukendt træningstype"))))))))</f>
        <v>3.2333333333333334</v>
      </c>
      <c r="K230" s="51">
        <f ca="1">IF(ISERROR(VLOOKUP(F230,Table3[[#All],[Type]],1,FALSE))=FALSE(),SUMIF(OFFSET(B230,1,0,50),B230,OFFSET(K230,1,0,50)),IF(F230="","",IF(ISERROR(VLOOKUP(F230,TræningsZoner!B:B,1,FALSE))=FALSE(),NormalDistance,IF(F230="Stigningsløb",StigningsløbDistance,IF(F230="Intervalløb",IntervalDistance,IF(F230="Temposkift",TemposkiftDistance,IF(F230="konkurrenceløb",KonkurrenceløbDistance,IF(F230="Distanceløb",DistanceløbDistance,"Ukendt træningstype"))))))))</f>
        <v>0.5</v>
      </c>
      <c r="L230" s="44"/>
      <c r="M230" s="45"/>
      <c r="N230" s="70"/>
    </row>
    <row r="231" spans="1:14" s="26" customFormat="1" hidden="1" outlineLevel="1" x14ac:dyDescent="0.25">
      <c r="A231" s="47"/>
      <c r="B231" s="48">
        <v>42797</v>
      </c>
      <c r="C231" s="44" t="str">
        <f t="shared" si="9"/>
        <v/>
      </c>
      <c r="D231" s="44" t="str">
        <f t="shared" si="10"/>
        <v/>
      </c>
      <c r="E231" s="44"/>
      <c r="F231" s="49" t="s">
        <v>36</v>
      </c>
      <c r="G231" s="49" t="s">
        <v>38</v>
      </c>
      <c r="H231" s="49" t="str">
        <f>IF(ISERROR(VLOOKUP(F231,Table3[[#All],[Type]],1,FALSE))=FALSE(),"",IF(F231="","",IFERROR(IFERROR(TræningsZone,StigningsløbZone),IF(F231="Intervalløb",IntervalZone,IF(F231="Temposkift",TemposkiftZone,IF(F231="Konkurrenceløb","N/A",IF(F231="Distanceløb",DistanceløbZone,"Ukendt træningstype")))))))</f>
        <v>An1</v>
      </c>
      <c r="I231" s="49" t="str">
        <f>IF(F231="Konkurrenceløb",KonkurrenceløbHastighed,IF(ISERROR(VLOOKUP(F231,Table3[[#All],[Type]],1,FALSE))=FALSE(),"",IF(F231="","",TræningsHastighed)))</f>
        <v>5:42,5</v>
      </c>
      <c r="J231" s="50">
        <f ca="1">IF(ISERROR(VLOOKUP(F231,Table3[[#All],[Type]],1,FALSE))=FALSE(),SUMIF(OFFSET(B231,1,0,50),B231,OFFSET(J231,1,0,50)),IF(F231="","",IF(ISERROR(VLOOKUP(F231,TræningsZoner!B:B,1,FALSE))=FALSE(),NormalTid,IF(F231="Stigningsløb",StigningsløbTid,IF(F231="Intervalløb",IntervalTid,IF(F231="Temposkift",TemposkiftTid,IF(F231="Konkurrenceløb",KonkurrenceløbTid,IF(F231="Distanceløb",DistanceløbTid,"Ukendt træningstype"))))))))</f>
        <v>2.8541666666666665</v>
      </c>
      <c r="K231" s="51">
        <f ca="1">IF(ISERROR(VLOOKUP(F231,Table3[[#All],[Type]],1,FALSE))=FALSE(),SUMIF(OFFSET(B231,1,0,50),B231,OFFSET(K231,1,0,50)),IF(F231="","",IF(ISERROR(VLOOKUP(F231,TræningsZoner!B:B,1,FALSE))=FALSE(),NormalDistance,IF(F231="Stigningsløb",StigningsløbDistance,IF(F231="Intervalløb",IntervalDistance,IF(F231="Temposkift",TemposkiftDistance,IF(F231="konkurrenceløb",KonkurrenceløbDistance,IF(F231="Distanceløb",DistanceløbDistance,"Ukendt træningstype"))))))))</f>
        <v>0.5</v>
      </c>
      <c r="L231" s="44"/>
      <c r="M231" s="45"/>
      <c r="N231" s="70"/>
    </row>
    <row r="232" spans="1:14" s="26" customFormat="1" hidden="1" outlineLevel="1" x14ac:dyDescent="0.25">
      <c r="A232" s="47"/>
      <c r="B232" s="48">
        <v>42797</v>
      </c>
      <c r="C232" s="44" t="str">
        <f t="shared" si="9"/>
        <v/>
      </c>
      <c r="D232" s="44" t="str">
        <f t="shared" si="10"/>
        <v/>
      </c>
      <c r="E232" s="44"/>
      <c r="F232" s="49" t="s">
        <v>36</v>
      </c>
      <c r="G232" s="49" t="s">
        <v>37</v>
      </c>
      <c r="H232" s="49" t="str">
        <f>IF(ISERROR(VLOOKUP(F232,Table3[[#All],[Type]],1,FALSE))=FALSE(),"",IF(F232="","",IFERROR(IFERROR(TræningsZone,StigningsløbZone),IF(F232="Intervalløb",IntervalZone,IF(F232="Temposkift",TemposkiftZone,IF(F232="Konkurrenceløb","N/A",IF(F232="Distanceløb",DistanceløbZone,"Ukendt træningstype")))))))</f>
        <v>Ae2</v>
      </c>
      <c r="I232" s="49" t="str">
        <f>IF(F232="Konkurrenceløb",KonkurrenceløbHastighed,IF(ISERROR(VLOOKUP(F232,Table3[[#All],[Type]],1,FALSE))=FALSE(),"",IF(F232="","",TræningsHastighed)))</f>
        <v>6:28</v>
      </c>
      <c r="J232" s="50">
        <f ca="1">IF(ISERROR(VLOOKUP(F232,Table3[[#All],[Type]],1,FALSE))=FALSE(),SUMIF(OFFSET(B232,1,0,50),B232,OFFSET(J232,1,0,50)),IF(F232="","",IF(ISERROR(VLOOKUP(F232,TræningsZoner!B:B,1,FALSE))=FALSE(),NormalTid,IF(F232="Stigningsløb",StigningsløbTid,IF(F232="Intervalløb",IntervalTid,IF(F232="Temposkift",TemposkiftTid,IF(F232="Konkurrenceløb",KonkurrenceløbTid,IF(F232="Distanceløb",DistanceløbTid,"Ukendt træningstype"))))))))</f>
        <v>3.2333333333333334</v>
      </c>
      <c r="K232" s="51">
        <f ca="1">IF(ISERROR(VLOOKUP(F232,Table3[[#All],[Type]],1,FALSE))=FALSE(),SUMIF(OFFSET(B232,1,0,50),B232,OFFSET(K232,1,0,50)),IF(F232="","",IF(ISERROR(VLOOKUP(F232,TræningsZoner!B:B,1,FALSE))=FALSE(),NormalDistance,IF(F232="Stigningsløb",StigningsløbDistance,IF(F232="Intervalløb",IntervalDistance,IF(F232="Temposkift",TemposkiftDistance,IF(F232="konkurrenceløb",KonkurrenceløbDistance,IF(F232="Distanceløb",DistanceløbDistance,"Ukendt træningstype"))))))))</f>
        <v>0.5</v>
      </c>
      <c r="L232" s="44"/>
      <c r="M232" s="45"/>
      <c r="N232" s="70"/>
    </row>
    <row r="233" spans="1:14" s="26" customFormat="1" hidden="1" outlineLevel="1" x14ac:dyDescent="0.25">
      <c r="A233" s="47"/>
      <c r="B233" s="48">
        <v>42797</v>
      </c>
      <c r="C233" s="44" t="str">
        <f t="shared" si="9"/>
        <v/>
      </c>
      <c r="D233" s="44" t="str">
        <f t="shared" si="10"/>
        <v/>
      </c>
      <c r="E233" s="44"/>
      <c r="F233" s="49" t="s">
        <v>36</v>
      </c>
      <c r="G233" s="49" t="s">
        <v>38</v>
      </c>
      <c r="H233" s="49" t="str">
        <f>IF(ISERROR(VLOOKUP(F233,Table3[[#All],[Type]],1,FALSE))=FALSE(),"",IF(F233="","",IFERROR(IFERROR(TræningsZone,StigningsløbZone),IF(F233="Intervalløb",IntervalZone,IF(F233="Temposkift",TemposkiftZone,IF(F233="Konkurrenceløb","N/A",IF(F233="Distanceløb",DistanceløbZone,"Ukendt træningstype")))))))</f>
        <v>An1</v>
      </c>
      <c r="I233" s="49" t="str">
        <f>IF(F233="Konkurrenceløb",KonkurrenceløbHastighed,IF(ISERROR(VLOOKUP(F233,Table3[[#All],[Type]],1,FALSE))=FALSE(),"",IF(F233="","",TræningsHastighed)))</f>
        <v>5:42,5</v>
      </c>
      <c r="J233" s="50">
        <f ca="1">IF(ISERROR(VLOOKUP(F233,Table3[[#All],[Type]],1,FALSE))=FALSE(),SUMIF(OFFSET(B233,1,0,50),B233,OFFSET(J233,1,0,50)),IF(F233="","",IF(ISERROR(VLOOKUP(F233,TræningsZoner!B:B,1,FALSE))=FALSE(),NormalTid,IF(F233="Stigningsløb",StigningsløbTid,IF(F233="Intervalløb",IntervalTid,IF(F233="Temposkift",TemposkiftTid,IF(F233="Konkurrenceløb",KonkurrenceløbTid,IF(F233="Distanceløb",DistanceløbTid,"Ukendt træningstype"))))))))</f>
        <v>2.8541666666666665</v>
      </c>
      <c r="K233" s="51">
        <f ca="1">IF(ISERROR(VLOOKUP(F233,Table3[[#All],[Type]],1,FALSE))=FALSE(),SUMIF(OFFSET(B233,1,0,50),B233,OFFSET(K233,1,0,50)),IF(F233="","",IF(ISERROR(VLOOKUP(F233,TræningsZoner!B:B,1,FALSE))=FALSE(),NormalDistance,IF(F233="Stigningsløb",StigningsløbDistance,IF(F233="Intervalløb",IntervalDistance,IF(F233="Temposkift",TemposkiftDistance,IF(F233="konkurrenceløb",KonkurrenceløbDistance,IF(F233="Distanceløb",DistanceløbDistance,"Ukendt træningstype"))))))))</f>
        <v>0.5</v>
      </c>
      <c r="L233" s="44"/>
      <c r="M233" s="45"/>
      <c r="N233" s="70"/>
    </row>
    <row r="234" spans="1:14" s="26" customFormat="1" hidden="1" outlineLevel="1" x14ac:dyDescent="0.25">
      <c r="A234" s="47"/>
      <c r="B234" s="48">
        <v>42797</v>
      </c>
      <c r="C234" s="44" t="str">
        <f t="shared" si="9"/>
        <v/>
      </c>
      <c r="D234" s="44" t="str">
        <f t="shared" si="10"/>
        <v/>
      </c>
      <c r="E234" s="44"/>
      <c r="F234" s="49" t="s">
        <v>36</v>
      </c>
      <c r="G234" s="49" t="s">
        <v>46</v>
      </c>
      <c r="H234" s="49" t="str">
        <f>IF(ISERROR(VLOOKUP(F234,Table3[[#All],[Type]],1,FALSE))=FALSE(),"",IF(F234="","",IFERROR(IFERROR(TræningsZone,StigningsløbZone),IF(F234="Intervalløb",IntervalZone,IF(F234="Temposkift",TemposkiftZone,IF(F234="Konkurrenceløb","N/A",IF(F234="Distanceløb",DistanceløbZone,"Ukendt træningstype")))))))</f>
        <v>An2</v>
      </c>
      <c r="I234" s="49" t="str">
        <f>IF(F234="Konkurrenceløb",KonkurrenceløbHastighed,IF(ISERROR(VLOOKUP(F234,Table3[[#All],[Type]],1,FALSE))=FALSE(),"",IF(F234="","",TræningsHastighed)))</f>
        <v>5:24,5</v>
      </c>
      <c r="J234" s="50">
        <f ca="1">IF(ISERROR(VLOOKUP(F234,Table3[[#All],[Type]],1,FALSE))=FALSE(),SUMIF(OFFSET(B234,1,0,50),B234,OFFSET(J234,1,0,50)),IF(F234="","",IF(ISERROR(VLOOKUP(F234,TræningsZoner!B:B,1,FALSE))=FALSE(),NormalTid,IF(F234="Stigningsløb",StigningsløbTid,IF(F234="Intervalløb",IntervalTid,IF(F234="Temposkift",TemposkiftTid,IF(F234="Konkurrenceløb",KonkurrenceløbTid,IF(F234="Distanceløb",DistanceløbTid,"Ukendt træningstype"))))))))</f>
        <v>2.7041666666666666</v>
      </c>
      <c r="K234" s="51">
        <f ca="1">IF(ISERROR(VLOOKUP(F234,Table3[[#All],[Type]],1,FALSE))=FALSE(),SUMIF(OFFSET(B234,1,0,50),B234,OFFSET(K234,1,0,50)),IF(F234="","",IF(ISERROR(VLOOKUP(F234,TræningsZoner!B:B,1,FALSE))=FALSE(),NormalDistance,IF(F234="Stigningsløb",StigningsløbDistance,IF(F234="Intervalløb",IntervalDistance,IF(F234="Temposkift",TemposkiftDistance,IF(F234="konkurrenceløb",KonkurrenceløbDistance,IF(F234="Distanceløb",DistanceløbDistance,"Ukendt træningstype"))))))))</f>
        <v>0.5</v>
      </c>
      <c r="L234" s="44"/>
      <c r="M234" s="45"/>
      <c r="N234" s="70"/>
    </row>
    <row r="235" spans="1:14" s="26" customFormat="1" hidden="1" outlineLevel="1" x14ac:dyDescent="0.25">
      <c r="A235" s="47"/>
      <c r="B235" s="48">
        <v>42797</v>
      </c>
      <c r="C235" s="44" t="str">
        <f t="shared" si="9"/>
        <v/>
      </c>
      <c r="D235" s="44" t="str">
        <f t="shared" si="10"/>
        <v/>
      </c>
      <c r="E235" s="44"/>
      <c r="F235" s="49" t="s">
        <v>41</v>
      </c>
      <c r="G235" s="49" t="s">
        <v>43</v>
      </c>
      <c r="H235" s="49" t="str">
        <f>IF(ISERROR(VLOOKUP(F235,Table3[[#All],[Type]],1,FALSE))=FALSE(),"",IF(F235="","",IFERROR(IFERROR(TræningsZone,StigningsløbZone),IF(F235="Intervalløb",IntervalZone,IF(F235="Temposkift",TemposkiftZone,IF(F235="Konkurrenceløb","N/A",IF(F235="Distanceløb",DistanceløbZone,"Ukendt træningstype")))))))</f>
        <v>Rest</v>
      </c>
      <c r="I235" s="49" t="str">
        <f>IF(F235="Konkurrenceløb",KonkurrenceløbHastighed,IF(ISERROR(VLOOKUP(F235,Table3[[#All],[Type]],1,FALSE))=FALSE(),"",IF(F235="","",TræningsHastighed)))</f>
        <v>9:59,5</v>
      </c>
      <c r="J235" s="50">
        <f ca="1">IF(ISERROR(VLOOKUP(F235,Table3[[#All],[Type]],1,FALSE))=FALSE(),SUMIF(OFFSET(B235,1,0,50),B235,OFFSET(J235,1,0,50)),IF(F235="","",IF(ISERROR(VLOOKUP(F235,TræningsZoner!B:B,1,FALSE))=FALSE(),NormalTid,IF(F235="Stigningsløb",StigningsløbTid,IF(F235="Intervalløb",IntervalTid,IF(F235="Temposkift",TemposkiftTid,IF(F235="Konkurrenceløb",KonkurrenceløbTid,IF(F235="Distanceløb",DistanceløbTid,"Ukendt træningstype"))))))))</f>
        <v>5</v>
      </c>
      <c r="K235" s="51">
        <f ca="1">IF(ISERROR(VLOOKUP(F235,Table3[[#All],[Type]],1,FALSE))=FALSE(),SUMIF(OFFSET(B235,1,0,50),B235,OFFSET(K235,1,0,50)),IF(F235="","",IF(ISERROR(VLOOKUP(F235,TræningsZoner!B:B,1,FALSE))=FALSE(),NormalDistance,IF(F235="Stigningsløb",StigningsløbDistance,IF(F235="Intervalløb",IntervalDistance,IF(F235="Temposkift",TemposkiftDistance,IF(F235="konkurrenceløb",KonkurrenceløbDistance,IF(F235="Distanceløb",DistanceløbDistance,"Ukendt træningstype"))))))))</f>
        <v>0.50041701417848206</v>
      </c>
      <c r="L235" s="44"/>
      <c r="M235" s="45"/>
      <c r="N235" s="70"/>
    </row>
    <row r="236" spans="1:14" s="26" customFormat="1" hidden="1" outlineLevel="1" x14ac:dyDescent="0.25">
      <c r="A236" s="47"/>
      <c r="B236" s="48">
        <v>42797</v>
      </c>
      <c r="C236" s="44" t="str">
        <f t="shared" si="9"/>
        <v/>
      </c>
      <c r="D236" s="44" t="str">
        <f t="shared" si="10"/>
        <v/>
      </c>
      <c r="E236" s="44"/>
      <c r="F236" s="49" t="s">
        <v>36</v>
      </c>
      <c r="G236" s="49" t="s">
        <v>37</v>
      </c>
      <c r="H236" s="49" t="str">
        <f>IF(ISERROR(VLOOKUP(F236,Table3[[#All],[Type]],1,FALSE))=FALSE(),"",IF(F236="","",IFERROR(IFERROR(TræningsZone,StigningsløbZone),IF(F236="Intervalløb",IntervalZone,IF(F236="Temposkift",TemposkiftZone,IF(F236="Konkurrenceløb","N/A",IF(F236="Distanceløb",DistanceløbZone,"Ukendt træningstype")))))))</f>
        <v>Ae2</v>
      </c>
      <c r="I236" s="49" t="str">
        <f>IF(F236="Konkurrenceløb",KonkurrenceløbHastighed,IF(ISERROR(VLOOKUP(F236,Table3[[#All],[Type]],1,FALSE))=FALSE(),"",IF(F236="","",TræningsHastighed)))</f>
        <v>6:28</v>
      </c>
      <c r="J236" s="50">
        <f ca="1">IF(ISERROR(VLOOKUP(F236,Table3[[#All],[Type]],1,FALSE))=FALSE(),SUMIF(OFFSET(B236,1,0,50),B236,OFFSET(J236,1,0,50)),IF(F236="","",IF(ISERROR(VLOOKUP(F236,TræningsZoner!B:B,1,FALSE))=FALSE(),NormalTid,IF(F236="Stigningsløb",StigningsløbTid,IF(F236="Intervalløb",IntervalTid,IF(F236="Temposkift",TemposkiftTid,IF(F236="Konkurrenceløb",KonkurrenceløbTid,IF(F236="Distanceløb",DistanceløbTid,"Ukendt træningstype"))))))))</f>
        <v>3.2333333333333334</v>
      </c>
      <c r="K236" s="51">
        <f ca="1">IF(ISERROR(VLOOKUP(F236,Table3[[#All],[Type]],1,FALSE))=FALSE(),SUMIF(OFFSET(B236,1,0,50),B236,OFFSET(K236,1,0,50)),IF(F236="","",IF(ISERROR(VLOOKUP(F236,TræningsZoner!B:B,1,FALSE))=FALSE(),NormalDistance,IF(F236="Stigningsløb",StigningsløbDistance,IF(F236="Intervalløb",IntervalDistance,IF(F236="Temposkift",TemposkiftDistance,IF(F236="konkurrenceløb",KonkurrenceløbDistance,IF(F236="Distanceløb",DistanceløbDistance,"Ukendt træningstype"))))))))</f>
        <v>0.5</v>
      </c>
      <c r="L236" s="44"/>
      <c r="M236" s="45"/>
      <c r="N236" s="70"/>
    </row>
    <row r="237" spans="1:14" s="26" customFormat="1" hidden="1" outlineLevel="1" x14ac:dyDescent="0.25">
      <c r="A237" s="47"/>
      <c r="B237" s="48">
        <v>42797</v>
      </c>
      <c r="C237" s="44" t="str">
        <f t="shared" si="9"/>
        <v/>
      </c>
      <c r="D237" s="44" t="str">
        <f t="shared" si="10"/>
        <v/>
      </c>
      <c r="E237" s="44"/>
      <c r="F237" s="49" t="s">
        <v>36</v>
      </c>
      <c r="G237" s="49" t="s">
        <v>38</v>
      </c>
      <c r="H237" s="49" t="str">
        <f>IF(ISERROR(VLOOKUP(F237,Table3[[#All],[Type]],1,FALSE))=FALSE(),"",IF(F237="","",IFERROR(IFERROR(TræningsZone,StigningsløbZone),IF(F237="Intervalløb",IntervalZone,IF(F237="Temposkift",TemposkiftZone,IF(F237="Konkurrenceløb","N/A",IF(F237="Distanceløb",DistanceløbZone,"Ukendt træningstype")))))))</f>
        <v>An1</v>
      </c>
      <c r="I237" s="49" t="str">
        <f>IF(F237="Konkurrenceløb",KonkurrenceløbHastighed,IF(ISERROR(VLOOKUP(F237,Table3[[#All],[Type]],1,FALSE))=FALSE(),"",IF(F237="","",TræningsHastighed)))</f>
        <v>5:42,5</v>
      </c>
      <c r="J237" s="50">
        <f ca="1">IF(ISERROR(VLOOKUP(F237,Table3[[#All],[Type]],1,FALSE))=FALSE(),SUMIF(OFFSET(B237,1,0,50),B237,OFFSET(J237,1,0,50)),IF(F237="","",IF(ISERROR(VLOOKUP(F237,TræningsZoner!B:B,1,FALSE))=FALSE(),NormalTid,IF(F237="Stigningsløb",StigningsløbTid,IF(F237="Intervalløb",IntervalTid,IF(F237="Temposkift",TemposkiftTid,IF(F237="Konkurrenceløb",KonkurrenceløbTid,IF(F237="Distanceløb",DistanceløbTid,"Ukendt træningstype"))))))))</f>
        <v>2.8541666666666665</v>
      </c>
      <c r="K237" s="51">
        <f ca="1">IF(ISERROR(VLOOKUP(F237,Table3[[#All],[Type]],1,FALSE))=FALSE(),SUMIF(OFFSET(B237,1,0,50),B237,OFFSET(K237,1,0,50)),IF(F237="","",IF(ISERROR(VLOOKUP(F237,TræningsZoner!B:B,1,FALSE))=FALSE(),NormalDistance,IF(F237="Stigningsløb",StigningsløbDistance,IF(F237="Intervalløb",IntervalDistance,IF(F237="Temposkift",TemposkiftDistance,IF(F237="konkurrenceløb",KonkurrenceløbDistance,IF(F237="Distanceløb",DistanceløbDistance,"Ukendt træningstype"))))))))</f>
        <v>0.5</v>
      </c>
      <c r="L237" s="44"/>
      <c r="M237" s="45"/>
      <c r="N237" s="70"/>
    </row>
    <row r="238" spans="1:14" s="26" customFormat="1" hidden="1" outlineLevel="1" x14ac:dyDescent="0.25">
      <c r="A238" s="47"/>
      <c r="B238" s="48">
        <v>42797</v>
      </c>
      <c r="C238" s="44" t="str">
        <f t="shared" si="9"/>
        <v/>
      </c>
      <c r="D238" s="44" t="str">
        <f t="shared" si="10"/>
        <v/>
      </c>
      <c r="E238" s="44"/>
      <c r="F238" s="49" t="s">
        <v>36</v>
      </c>
      <c r="G238" s="49" t="s">
        <v>37</v>
      </c>
      <c r="H238" s="49" t="str">
        <f>IF(ISERROR(VLOOKUP(F238,Table3[[#All],[Type]],1,FALSE))=FALSE(),"",IF(F238="","",IFERROR(IFERROR(TræningsZone,StigningsløbZone),IF(F238="Intervalløb",IntervalZone,IF(F238="Temposkift",TemposkiftZone,IF(F238="Konkurrenceløb","N/A",IF(F238="Distanceløb",DistanceløbZone,"Ukendt træningstype")))))))</f>
        <v>Ae2</v>
      </c>
      <c r="I238" s="49" t="str">
        <f>IF(F238="Konkurrenceløb",KonkurrenceløbHastighed,IF(ISERROR(VLOOKUP(F238,Table3[[#All],[Type]],1,FALSE))=FALSE(),"",IF(F238="","",TræningsHastighed)))</f>
        <v>6:28</v>
      </c>
      <c r="J238" s="50">
        <f ca="1">IF(ISERROR(VLOOKUP(F238,Table3[[#All],[Type]],1,FALSE))=FALSE(),SUMIF(OFFSET(B238,1,0,50),B238,OFFSET(J238,1,0,50)),IF(F238="","",IF(ISERROR(VLOOKUP(F238,TræningsZoner!B:B,1,FALSE))=FALSE(),NormalTid,IF(F238="Stigningsløb",StigningsløbTid,IF(F238="Intervalløb",IntervalTid,IF(F238="Temposkift",TemposkiftTid,IF(F238="Konkurrenceløb",KonkurrenceløbTid,IF(F238="Distanceløb",DistanceløbTid,"Ukendt træningstype"))))))))</f>
        <v>3.2333333333333334</v>
      </c>
      <c r="K238" s="51">
        <f ca="1">IF(ISERROR(VLOOKUP(F238,Table3[[#All],[Type]],1,FALSE))=FALSE(),SUMIF(OFFSET(B238,1,0,50),B238,OFFSET(K238,1,0,50)),IF(F238="","",IF(ISERROR(VLOOKUP(F238,TræningsZoner!B:B,1,FALSE))=FALSE(),NormalDistance,IF(F238="Stigningsløb",StigningsløbDistance,IF(F238="Intervalløb",IntervalDistance,IF(F238="Temposkift",TemposkiftDistance,IF(F238="konkurrenceløb",KonkurrenceløbDistance,IF(F238="Distanceløb",DistanceløbDistance,"Ukendt træningstype"))))))))</f>
        <v>0.5</v>
      </c>
      <c r="L238" s="44"/>
      <c r="M238" s="45"/>
      <c r="N238" s="70"/>
    </row>
    <row r="239" spans="1:14" s="26" customFormat="1" hidden="1" outlineLevel="1" x14ac:dyDescent="0.25">
      <c r="A239" s="47"/>
      <c r="B239" s="48">
        <v>42797</v>
      </c>
      <c r="C239" s="44" t="str">
        <f t="shared" si="9"/>
        <v/>
      </c>
      <c r="D239" s="44" t="str">
        <f t="shared" si="10"/>
        <v/>
      </c>
      <c r="E239" s="44"/>
      <c r="F239" s="49" t="s">
        <v>36</v>
      </c>
      <c r="G239" s="49" t="s">
        <v>38</v>
      </c>
      <c r="H239" s="49" t="str">
        <f>IF(ISERROR(VLOOKUP(F239,Table3[[#All],[Type]],1,FALSE))=FALSE(),"",IF(F239="","",IFERROR(IFERROR(TræningsZone,StigningsløbZone),IF(F239="Intervalløb",IntervalZone,IF(F239="Temposkift",TemposkiftZone,IF(F239="Konkurrenceløb","N/A",IF(F239="Distanceløb",DistanceløbZone,"Ukendt træningstype")))))))</f>
        <v>An1</v>
      </c>
      <c r="I239" s="49" t="str">
        <f>IF(F239="Konkurrenceløb",KonkurrenceløbHastighed,IF(ISERROR(VLOOKUP(F239,Table3[[#All],[Type]],1,FALSE))=FALSE(),"",IF(F239="","",TræningsHastighed)))</f>
        <v>5:42,5</v>
      </c>
      <c r="J239" s="50">
        <f ca="1">IF(ISERROR(VLOOKUP(F239,Table3[[#All],[Type]],1,FALSE))=FALSE(),SUMIF(OFFSET(B239,1,0,50),B239,OFFSET(J239,1,0,50)),IF(F239="","",IF(ISERROR(VLOOKUP(F239,TræningsZoner!B:B,1,FALSE))=FALSE(),NormalTid,IF(F239="Stigningsløb",StigningsløbTid,IF(F239="Intervalløb",IntervalTid,IF(F239="Temposkift",TemposkiftTid,IF(F239="Konkurrenceløb",KonkurrenceløbTid,IF(F239="Distanceløb",DistanceløbTid,"Ukendt træningstype"))))))))</f>
        <v>2.8541666666666665</v>
      </c>
      <c r="K239" s="51">
        <f ca="1">IF(ISERROR(VLOOKUP(F239,Table3[[#All],[Type]],1,FALSE))=FALSE(),SUMIF(OFFSET(B239,1,0,50),B239,OFFSET(K239,1,0,50)),IF(F239="","",IF(ISERROR(VLOOKUP(F239,TræningsZoner!B:B,1,FALSE))=FALSE(),NormalDistance,IF(F239="Stigningsløb",StigningsløbDistance,IF(F239="Intervalløb",IntervalDistance,IF(F239="Temposkift",TemposkiftDistance,IF(F239="konkurrenceløb",KonkurrenceløbDistance,IF(F239="Distanceløb",DistanceløbDistance,"Ukendt træningstype"))))))))</f>
        <v>0.5</v>
      </c>
      <c r="L239" s="44"/>
      <c r="M239" s="45"/>
      <c r="N239" s="70"/>
    </row>
    <row r="240" spans="1:14" s="26" customFormat="1" hidden="1" outlineLevel="1" x14ac:dyDescent="0.25">
      <c r="A240" s="47"/>
      <c r="B240" s="48">
        <v>42797</v>
      </c>
      <c r="C240" s="44" t="str">
        <f t="shared" si="9"/>
        <v/>
      </c>
      <c r="D240" s="44" t="str">
        <f t="shared" si="10"/>
        <v/>
      </c>
      <c r="E240" s="44"/>
      <c r="F240" s="49" t="s">
        <v>36</v>
      </c>
      <c r="G240" s="49" t="s">
        <v>46</v>
      </c>
      <c r="H240" s="49" t="str">
        <f>IF(ISERROR(VLOOKUP(F240,Table3[[#All],[Type]],1,FALSE))=FALSE(),"",IF(F240="","",IFERROR(IFERROR(TræningsZone,StigningsløbZone),IF(F240="Intervalløb",IntervalZone,IF(F240="Temposkift",TemposkiftZone,IF(F240="Konkurrenceløb","N/A",IF(F240="Distanceløb",DistanceløbZone,"Ukendt træningstype")))))))</f>
        <v>An2</v>
      </c>
      <c r="I240" s="49" t="str">
        <f>IF(F240="Konkurrenceløb",KonkurrenceløbHastighed,IF(ISERROR(VLOOKUP(F240,Table3[[#All],[Type]],1,FALSE))=FALSE(),"",IF(F240="","",TræningsHastighed)))</f>
        <v>5:24,5</v>
      </c>
      <c r="J240" s="50">
        <f ca="1">IF(ISERROR(VLOOKUP(F240,Table3[[#All],[Type]],1,FALSE))=FALSE(),SUMIF(OFFSET(B240,1,0,50),B240,OFFSET(J240,1,0,50)),IF(F240="","",IF(ISERROR(VLOOKUP(F240,TræningsZoner!B:B,1,FALSE))=FALSE(),NormalTid,IF(F240="Stigningsløb",StigningsløbTid,IF(F240="Intervalløb",IntervalTid,IF(F240="Temposkift",TemposkiftTid,IF(F240="Konkurrenceløb",KonkurrenceløbTid,IF(F240="Distanceløb",DistanceløbTid,"Ukendt træningstype"))))))))</f>
        <v>2.7041666666666666</v>
      </c>
      <c r="K240" s="51">
        <f ca="1">IF(ISERROR(VLOOKUP(F240,Table3[[#All],[Type]],1,FALSE))=FALSE(),SUMIF(OFFSET(B240,1,0,50),B240,OFFSET(K240,1,0,50)),IF(F240="","",IF(ISERROR(VLOOKUP(F240,TræningsZoner!B:B,1,FALSE))=FALSE(),NormalDistance,IF(F240="Stigningsløb",StigningsløbDistance,IF(F240="Intervalløb",IntervalDistance,IF(F240="Temposkift",TemposkiftDistance,IF(F240="konkurrenceløb",KonkurrenceløbDistance,IF(F240="Distanceløb",DistanceløbDistance,"Ukendt træningstype"))))))))</f>
        <v>0.5</v>
      </c>
      <c r="L240" s="44"/>
      <c r="M240" s="45"/>
      <c r="N240" s="70"/>
    </row>
    <row r="241" spans="1:14" s="26" customFormat="1" hidden="1" outlineLevel="1" x14ac:dyDescent="0.25">
      <c r="A241" s="47"/>
      <c r="B241" s="48">
        <v>42797</v>
      </c>
      <c r="C241" s="44" t="str">
        <f t="shared" si="9"/>
        <v/>
      </c>
      <c r="D241" s="44" t="str">
        <f t="shared" si="10"/>
        <v/>
      </c>
      <c r="E241" s="44"/>
      <c r="F241" s="49" t="s">
        <v>23</v>
      </c>
      <c r="G241" s="49" t="s">
        <v>26</v>
      </c>
      <c r="H241" s="49" t="str">
        <f>IF(ISERROR(VLOOKUP(F241,Table3[[#All],[Type]],1,FALSE))=FALSE(),"",IF(F241="","",IFERROR(IFERROR(TræningsZone,StigningsløbZone),IF(F241="Intervalløb",IntervalZone,IF(F241="Temposkift",TemposkiftZone,IF(F241="Konkurrenceløb","N/A",IF(F241="Distanceløb",DistanceløbZone,"Ukendt træningstype")))))))</f>
        <v>Ae1</v>
      </c>
      <c r="I241" s="49" t="str">
        <f>IF(F241="Konkurrenceløb",KonkurrenceløbHastighed,IF(ISERROR(VLOOKUP(F241,Table3[[#All],[Type]],1,FALSE))=FALSE(),"",IF(F241="","",TræningsHastighed)))</f>
        <v>7:07,5</v>
      </c>
      <c r="J241" s="50">
        <f ca="1">IF(ISERROR(VLOOKUP(F241,Table3[[#All],[Type]],1,FALSE))=FALSE(),SUMIF(OFFSET(B241,1,0,50),B241,OFFSET(J241,1,0,50)),IF(F241="","",IF(ISERROR(VLOOKUP(F241,TræningsZoner!B:B,1,FALSE))=FALSE(),NormalTid,IF(F241="Stigningsløb",StigningsløbTid,IF(F241="Intervalløb",IntervalTid,IF(F241="Temposkift",TemposkiftTid,IF(F241="Konkurrenceløb",KonkurrenceløbTid,IF(F241="Distanceløb",DistanceløbTid,"Ukendt træningstype"))))))))</f>
        <v>15</v>
      </c>
      <c r="K241" s="51">
        <f ca="1">IF(ISERROR(VLOOKUP(F241,Table3[[#All],[Type]],1,FALSE))=FALSE(),SUMIF(OFFSET(B241,1,0,50),B241,OFFSET(K241,1,0,50)),IF(F241="","",IF(ISERROR(VLOOKUP(F241,TræningsZoner!B:B,1,FALSE))=FALSE(),NormalDistance,IF(F241="Stigningsløb",StigningsløbDistance,IF(F241="Intervalløb",IntervalDistance,IF(F241="Temposkift",TemposkiftDistance,IF(F241="konkurrenceløb",KonkurrenceløbDistance,IF(F241="Distanceløb",DistanceløbDistance,"Ukendt træningstype"))))))))</f>
        <v>2.1052631578947367</v>
      </c>
      <c r="L241" s="44"/>
      <c r="M241" s="45"/>
      <c r="N241" s="70"/>
    </row>
    <row r="242" spans="1:14" collapsed="1" x14ac:dyDescent="0.25">
      <c r="A242" s="42">
        <f t="shared" si="8"/>
        <v>42795</v>
      </c>
      <c r="B242" s="43">
        <v>42795</v>
      </c>
      <c r="C242" s="44">
        <f t="shared" si="9"/>
        <v>10</v>
      </c>
      <c r="D242" s="44">
        <f t="shared" si="10"/>
        <v>2017</v>
      </c>
      <c r="E242" s="44" t="s">
        <v>18</v>
      </c>
      <c r="F242" s="45" t="s">
        <v>22</v>
      </c>
      <c r="G242" s="45"/>
      <c r="H242" s="45" t="str">
        <f>IF(ISERROR(VLOOKUP(F242,Table3[[#All],[Type]],1,FALSE))=FALSE(),"",IF(F242="","",IFERROR(IFERROR(TræningsZone,StigningsløbZone),IF(F242="Intervalløb",IntervalZone,IF(F242="Temposkift",TemposkiftZone,IF(F242="Konkurrenceløb","N/A",IF(F242="Distanceløb",DistanceløbZone,"Ukendt træningstype")))))))</f>
        <v/>
      </c>
      <c r="I242" s="45" t="str">
        <f>IF(F242="Konkurrenceløb",KonkurrenceløbHastighed,IF(ISERROR(VLOOKUP(F242,Table3[[#All],[Type]],1,FALSE))=FALSE(),"",IF(F242="","",TræningsHastighed)))</f>
        <v/>
      </c>
      <c r="J242" s="44">
        <f ca="1">IF(ISERROR(VLOOKUP(F242,Table3[[#All],[Type]],1,FALSE))=FALSE(),SUMIF(OFFSET(B242,1,0,50),B242,OFFSET(J242,1,0,50)),IF(F242="","",IF(ISERROR(VLOOKUP(F242,TræningsZoner!B:B,1,FALSE))=FALSE(),NormalTid,IF(F242="Stigningsløb",StigningsløbTid,IF(F242="Intervalløb",IntervalTid,IF(F242="Temposkift",TemposkiftTid,IF(F242="Konkurrenceløb",KonkurrenceløbTid,IF(F242="Distanceløb",DistanceløbTid,"Ukendt træningstype"))))))))</f>
        <v>75</v>
      </c>
      <c r="K242" s="46">
        <f ca="1">IF(ISERROR(VLOOKUP(F242,Table3[[#All],[Type]],1,FALSE))=FALSE(),SUMIF(OFFSET(B242,1,0,50),B242,OFFSET(K242,1,0,50)),IF(F242="","",IF(ISERROR(VLOOKUP(F242,TræningsZoner!B:B,1,FALSE))=FALSE(),NormalDistance,IF(F242="Stigningsløb",StigningsløbDistance,IF(F242="Intervalløb",IntervalDistance,IF(F242="Temposkift",TemposkiftDistance,IF(F242="konkurrenceløb",KonkurrenceløbDistance,IF(F242="Distanceløb",DistanceløbDistance,"Ukendt træningstype"))))))))</f>
        <v>10.801952101897779</v>
      </c>
      <c r="L242" s="44"/>
      <c r="M242" s="45"/>
      <c r="N242" s="70"/>
    </row>
    <row r="243" spans="1:14" hidden="1" outlineLevel="1" x14ac:dyDescent="0.25">
      <c r="A243" s="42"/>
      <c r="B243" s="48">
        <v>42795</v>
      </c>
      <c r="C243" s="44" t="str">
        <f t="shared" si="9"/>
        <v/>
      </c>
      <c r="D243" s="44" t="str">
        <f t="shared" si="10"/>
        <v/>
      </c>
      <c r="E243" s="44"/>
      <c r="F243" s="49" t="s">
        <v>23</v>
      </c>
      <c r="G243" s="49" t="s">
        <v>33</v>
      </c>
      <c r="H243" s="49" t="str">
        <f>IF(ISERROR(VLOOKUP(F243,Table3[[#All],[Type]],1,FALSE))=FALSE(),"",IF(F243="","",IFERROR(IFERROR(TræningsZone,StigningsløbZone),IF(F243="Intervalløb",IntervalZone,IF(F243="Temposkift",TemposkiftZone,IF(F243="Konkurrenceløb","N/A",IF(F243="Distanceløb",DistanceløbZone,"Ukendt træningstype")))))))</f>
        <v>Ae1</v>
      </c>
      <c r="I243" s="49" t="str">
        <f>IF(F243="Konkurrenceløb",KonkurrenceløbHastighed,IF(ISERROR(VLOOKUP(F243,Table3[[#All],[Type]],1,FALSE))=FALSE(),"",IF(F243="","",TræningsHastighed)))</f>
        <v>7:07,5</v>
      </c>
      <c r="J243" s="50">
        <f ca="1">IF(ISERROR(VLOOKUP(F243,Table3[[#All],[Type]],1,FALSE))=FALSE(),SUMIF(OFFSET(B243,1,0,50),B243,OFFSET(J243,1,0,50)),IF(F243="","",IF(ISERROR(VLOOKUP(F243,TræningsZoner!B:B,1,FALSE))=FALSE(),NormalTid,IF(F243="Stigningsløb",StigningsløbTid,IF(F243="Intervalløb",IntervalTid,IF(F243="Temposkift",TemposkiftTid,IF(F243="Konkurrenceløb",KonkurrenceløbTid,IF(F243="Distanceløb",DistanceløbTid,"Ukendt træningstype"))))))))</f>
        <v>20</v>
      </c>
      <c r="K243" s="51">
        <f ca="1">IF(ISERROR(VLOOKUP(F243,Table3[[#All],[Type]],1,FALSE))=FALSE(),SUMIF(OFFSET(B243,1,0,50),B243,OFFSET(K243,1,0,50)),IF(F243="","",IF(ISERROR(VLOOKUP(F243,TræningsZoner!B:B,1,FALSE))=FALSE(),NormalDistance,IF(F243="Stigningsløb",StigningsløbDistance,IF(F243="Intervalløb",IntervalDistance,IF(F243="Temposkift",TemposkiftDistance,IF(F243="konkurrenceløb",KonkurrenceløbDistance,IF(F243="Distanceløb",DistanceløbDistance,"Ukendt træningstype"))))))))</f>
        <v>2.807017543859649</v>
      </c>
      <c r="L243" s="44"/>
      <c r="M243" s="45"/>
      <c r="N243" s="70"/>
    </row>
    <row r="244" spans="1:14" hidden="1" outlineLevel="1" x14ac:dyDescent="0.25">
      <c r="A244" s="42"/>
      <c r="B244" s="48">
        <v>42795</v>
      </c>
      <c r="C244" s="44" t="str">
        <f t="shared" si="9"/>
        <v/>
      </c>
      <c r="D244" s="44" t="str">
        <f t="shared" si="10"/>
        <v/>
      </c>
      <c r="E244" s="44"/>
      <c r="F244" s="49" t="s">
        <v>39</v>
      </c>
      <c r="G244" s="49" t="s">
        <v>26</v>
      </c>
      <c r="H244" s="49" t="str">
        <f>IF(ISERROR(VLOOKUP(F244,Table3[[#All],[Type]],1,FALSE))=FALSE(),"",IF(F244="","",IFERROR(IFERROR(TræningsZone,StigningsløbZone),IF(F244="Intervalløb",IntervalZone,IF(F244="Temposkift",TemposkiftZone,IF(F244="Konkurrenceløb","N/A",IF(F244="Distanceløb",DistanceløbZone,"Ukendt træningstype")))))))</f>
        <v>MT</v>
      </c>
      <c r="I244" s="49" t="str">
        <f>IF(F244="Konkurrenceløb",KonkurrenceløbHastighed,IF(ISERROR(VLOOKUP(F244,Table3[[#All],[Type]],1,FALSE))=FALSE(),"",IF(F244="","",TræningsHastighed)))</f>
        <v>6:24</v>
      </c>
      <c r="J244" s="50">
        <f ca="1">IF(ISERROR(VLOOKUP(F244,Table3[[#All],[Type]],1,FALSE))=FALSE(),SUMIF(OFFSET(B244,1,0,50),B244,OFFSET(J244,1,0,50)),IF(F244="","",IF(ISERROR(VLOOKUP(F244,TræningsZoner!B:B,1,FALSE))=FALSE(),NormalTid,IF(F244="Stigningsløb",StigningsløbTid,IF(F244="Intervalløb",IntervalTid,IF(F244="Temposkift",TemposkiftTid,IF(F244="Konkurrenceløb",KonkurrenceløbTid,IF(F244="Distanceløb",DistanceløbTid,"Ukendt træningstype"))))))))</f>
        <v>15</v>
      </c>
      <c r="K244" s="51">
        <f ca="1">IF(ISERROR(VLOOKUP(F244,Table3[[#All],[Type]],1,FALSE))=FALSE(),SUMIF(OFFSET(B244,1,0,50),B244,OFFSET(K244,1,0,50)),IF(F244="","",IF(ISERROR(VLOOKUP(F244,TræningsZoner!B:B,1,FALSE))=FALSE(),NormalDistance,IF(F244="Stigningsløb",StigningsløbDistance,IF(F244="Intervalløb",IntervalDistance,IF(F244="Temposkift",TemposkiftDistance,IF(F244="konkurrenceløb",KonkurrenceløbDistance,IF(F244="Distanceløb",DistanceløbDistance,"Ukendt træningstype"))))))))</f>
        <v>2.34375</v>
      </c>
      <c r="L244" s="44"/>
      <c r="M244" s="45"/>
      <c r="N244" s="70"/>
    </row>
    <row r="245" spans="1:14" hidden="1" outlineLevel="1" x14ac:dyDescent="0.25">
      <c r="A245" s="42"/>
      <c r="B245" s="48">
        <v>42795</v>
      </c>
      <c r="C245" s="44" t="str">
        <f t="shared" si="9"/>
        <v/>
      </c>
      <c r="D245" s="44" t="str">
        <f t="shared" si="10"/>
        <v/>
      </c>
      <c r="E245" s="44"/>
      <c r="F245" s="49" t="s">
        <v>41</v>
      </c>
      <c r="G245" s="49" t="s">
        <v>43</v>
      </c>
      <c r="H245" s="49" t="str">
        <f>IF(ISERROR(VLOOKUP(F245,Table3[[#All],[Type]],1,FALSE))=FALSE(),"",IF(F245="","",IFERROR(IFERROR(TræningsZone,StigningsløbZone),IF(F245="Intervalløb",IntervalZone,IF(F245="Temposkift",TemposkiftZone,IF(F245="Konkurrenceløb","N/A",IF(F245="Distanceløb",DistanceløbZone,"Ukendt træningstype")))))))</f>
        <v>Rest</v>
      </c>
      <c r="I245" s="49" t="str">
        <f>IF(F245="Konkurrenceløb",KonkurrenceløbHastighed,IF(ISERROR(VLOOKUP(F245,Table3[[#All],[Type]],1,FALSE))=FALSE(),"",IF(F245="","",TræningsHastighed)))</f>
        <v>9:59,5</v>
      </c>
      <c r="J245" s="50">
        <f ca="1">IF(ISERROR(VLOOKUP(F245,Table3[[#All],[Type]],1,FALSE))=FALSE(),SUMIF(OFFSET(B245,1,0,50),B245,OFFSET(J245,1,0,50)),IF(F245="","",IF(ISERROR(VLOOKUP(F245,TræningsZoner!B:B,1,FALSE))=FALSE(),NormalTid,IF(F245="Stigningsløb",StigningsløbTid,IF(F245="Intervalløb",IntervalTid,IF(F245="Temposkift",TemposkiftTid,IF(F245="Konkurrenceløb",KonkurrenceløbTid,IF(F245="Distanceløb",DistanceløbTid,"Ukendt træningstype"))))))))</f>
        <v>5</v>
      </c>
      <c r="K245" s="51">
        <f ca="1">IF(ISERROR(VLOOKUP(F245,Table3[[#All],[Type]],1,FALSE))=FALSE(),SUMIF(OFFSET(B245,1,0,50),B245,OFFSET(K245,1,0,50)),IF(F245="","",IF(ISERROR(VLOOKUP(F245,TræningsZoner!B:B,1,FALSE))=FALSE(),NormalDistance,IF(F245="Stigningsløb",StigningsløbDistance,IF(F245="Intervalløb",IntervalDistance,IF(F245="Temposkift",TemposkiftDistance,IF(F245="konkurrenceløb",KonkurrenceløbDistance,IF(F245="Distanceløb",DistanceløbDistance,"Ukendt træningstype"))))))))</f>
        <v>0.50041701417848206</v>
      </c>
      <c r="L245" s="44"/>
      <c r="M245" s="45"/>
      <c r="N245" s="70"/>
    </row>
    <row r="246" spans="1:14" hidden="1" outlineLevel="1" x14ac:dyDescent="0.25">
      <c r="A246" s="42"/>
      <c r="B246" s="48">
        <v>42795</v>
      </c>
      <c r="C246" s="44" t="str">
        <f t="shared" si="9"/>
        <v/>
      </c>
      <c r="D246" s="44" t="str">
        <f t="shared" si="10"/>
        <v/>
      </c>
      <c r="E246" s="44"/>
      <c r="F246" s="49" t="s">
        <v>39</v>
      </c>
      <c r="G246" s="49" t="s">
        <v>26</v>
      </c>
      <c r="H246" s="49" t="str">
        <f>IF(ISERROR(VLOOKUP(F246,Table3[[#All],[Type]],1,FALSE))=FALSE(),"",IF(F246="","",IFERROR(IFERROR(TræningsZone,StigningsløbZone),IF(F246="Intervalløb",IntervalZone,IF(F246="Temposkift",TemposkiftZone,IF(F246="Konkurrenceløb","N/A",IF(F246="Distanceløb",DistanceløbZone,"Ukendt træningstype")))))))</f>
        <v>MT</v>
      </c>
      <c r="I246" s="49" t="str">
        <f>IF(F246="Konkurrenceløb",KonkurrenceløbHastighed,IF(ISERROR(VLOOKUP(F246,Table3[[#All],[Type]],1,FALSE))=FALSE(),"",IF(F246="","",TræningsHastighed)))</f>
        <v>6:24</v>
      </c>
      <c r="J246" s="50">
        <f ca="1">IF(ISERROR(VLOOKUP(F246,Table3[[#All],[Type]],1,FALSE))=FALSE(),SUMIF(OFFSET(B246,1,0,50),B246,OFFSET(J246,1,0,50)),IF(F246="","",IF(ISERROR(VLOOKUP(F246,TræningsZoner!B:B,1,FALSE))=FALSE(),NormalTid,IF(F246="Stigningsløb",StigningsløbTid,IF(F246="Intervalløb",IntervalTid,IF(F246="Temposkift",TemposkiftTid,IF(F246="Konkurrenceløb",KonkurrenceløbTid,IF(F246="Distanceløb",DistanceløbTid,"Ukendt træningstype"))))))))</f>
        <v>15</v>
      </c>
      <c r="K246" s="51">
        <f ca="1">IF(ISERROR(VLOOKUP(F246,Table3[[#All],[Type]],1,FALSE))=FALSE(),SUMIF(OFFSET(B246,1,0,50),B246,OFFSET(K246,1,0,50)),IF(F246="","",IF(ISERROR(VLOOKUP(F246,TræningsZoner!B:B,1,FALSE))=FALSE(),NormalDistance,IF(F246="Stigningsløb",StigningsløbDistance,IF(F246="Intervalløb",IntervalDistance,IF(F246="Temposkift",TemposkiftDistance,IF(F246="konkurrenceløb",KonkurrenceløbDistance,IF(F246="Distanceløb",DistanceløbDistance,"Ukendt træningstype"))))))))</f>
        <v>2.34375</v>
      </c>
      <c r="L246" s="44"/>
      <c r="M246" s="45"/>
      <c r="N246" s="70"/>
    </row>
    <row r="247" spans="1:14" hidden="1" outlineLevel="1" x14ac:dyDescent="0.25">
      <c r="A247" s="42"/>
      <c r="B247" s="48">
        <v>42795</v>
      </c>
      <c r="C247" s="44" t="str">
        <f t="shared" si="9"/>
        <v/>
      </c>
      <c r="D247" s="44" t="str">
        <f t="shared" si="10"/>
        <v/>
      </c>
      <c r="E247" s="44"/>
      <c r="F247" s="49" t="s">
        <v>23</v>
      </c>
      <c r="G247" s="49" t="s">
        <v>33</v>
      </c>
      <c r="H247" s="49" t="str">
        <f>IF(ISERROR(VLOOKUP(F247,Table3[[#All],[Type]],1,FALSE))=FALSE(),"",IF(F247="","",IFERROR(IFERROR(TræningsZone,StigningsløbZone),IF(F247="Intervalløb",IntervalZone,IF(F247="Temposkift",TemposkiftZone,IF(F247="Konkurrenceløb","N/A",IF(F247="Distanceløb",DistanceløbZone,"Ukendt træningstype")))))))</f>
        <v>Ae1</v>
      </c>
      <c r="I247" s="49" t="str">
        <f>IF(F247="Konkurrenceløb",KonkurrenceløbHastighed,IF(ISERROR(VLOOKUP(F247,Table3[[#All],[Type]],1,FALSE))=FALSE(),"",IF(F247="","",TræningsHastighed)))</f>
        <v>7:07,5</v>
      </c>
      <c r="J247" s="50">
        <f ca="1">IF(ISERROR(VLOOKUP(F247,Table3[[#All],[Type]],1,FALSE))=FALSE(),SUMIF(OFFSET(B247,1,0,50),B247,OFFSET(J247,1,0,50)),IF(F247="","",IF(ISERROR(VLOOKUP(F247,TræningsZoner!B:B,1,FALSE))=FALSE(),NormalTid,IF(F247="Stigningsløb",StigningsløbTid,IF(F247="Intervalløb",IntervalTid,IF(F247="Temposkift",TemposkiftTid,IF(F247="Konkurrenceløb",KonkurrenceløbTid,IF(F247="Distanceløb",DistanceløbTid,"Ukendt træningstype"))))))))</f>
        <v>20</v>
      </c>
      <c r="K247" s="51">
        <f ca="1">IF(ISERROR(VLOOKUP(F247,Table3[[#All],[Type]],1,FALSE))=FALSE(),SUMIF(OFFSET(B247,1,0,50),B247,OFFSET(K247,1,0,50)),IF(F247="","",IF(ISERROR(VLOOKUP(F247,TræningsZoner!B:B,1,FALSE))=FALSE(),NormalDistance,IF(F247="Stigningsløb",StigningsløbDistance,IF(F247="Intervalløb",IntervalDistance,IF(F247="Temposkift",TemposkiftDistance,IF(F247="konkurrenceløb",KonkurrenceløbDistance,IF(F247="Distanceløb",DistanceløbDistance,"Ukendt træningstype"))))))))</f>
        <v>2.807017543859649</v>
      </c>
      <c r="L247" s="44"/>
      <c r="M247" s="45"/>
      <c r="N247" s="70"/>
    </row>
    <row r="248" spans="1:14" collapsed="1" x14ac:dyDescent="0.25">
      <c r="A248" s="42">
        <f t="shared" si="8"/>
        <v>42793</v>
      </c>
      <c r="B248" s="43">
        <v>42793</v>
      </c>
      <c r="C248" s="44">
        <f t="shared" si="9"/>
        <v>10</v>
      </c>
      <c r="D248" s="44">
        <f t="shared" si="10"/>
        <v>2017</v>
      </c>
      <c r="E248" s="44" t="s">
        <v>18</v>
      </c>
      <c r="F248" s="45" t="s">
        <v>25</v>
      </c>
      <c r="G248" s="45"/>
      <c r="H248" s="45" t="str">
        <f>IF(ISERROR(VLOOKUP(F248,Table3[[#All],[Type]],1,FALSE))=FALSE(),"",IF(F248="","",IFERROR(IFERROR(TræningsZone,StigningsløbZone),IF(F248="Intervalløb",IntervalZone,IF(F248="Temposkift",TemposkiftZone,IF(F248="Konkurrenceløb","N/A",IF(F248="Distanceløb",DistanceløbZone,"Ukendt træningstype")))))))</f>
        <v/>
      </c>
      <c r="I248" s="45" t="str">
        <f>IF(F248="Konkurrenceløb",KonkurrenceløbHastighed,IF(ISERROR(VLOOKUP(F248,Table3[[#All],[Type]],1,FALSE))=FALSE(),"",IF(F248="","",TræningsHastighed)))</f>
        <v/>
      </c>
      <c r="J248" s="44">
        <f ca="1">IF(ISERROR(VLOOKUP(F248,Table3[[#All],[Type]],1,FALSE))=FALSE(),SUMIF(OFFSET(B248,1,0,50),B248,OFFSET(J248,1,0,50)),IF(F248="","",IF(ISERROR(VLOOKUP(F248,TræningsZoner!B:B,1,FALSE))=FALSE(),NormalTid,IF(F248="Stigningsløb",StigningsløbTid,IF(F248="Intervalløb",IntervalTid,IF(F248="Temposkift",TemposkiftTid,IF(F248="Konkurrenceløb",KonkurrenceløbTid,IF(F248="Distanceløb",DistanceløbTid,"Ukendt træningstype"))))))))</f>
        <v>105.16333333333334</v>
      </c>
      <c r="K248" s="46">
        <f ca="1">IF(ISERROR(VLOOKUP(F248,Table3[[#All],[Type]],1,FALSE))=FALSE(),SUMIF(OFFSET(B248,1,0,50),B248,OFFSET(K248,1,0,50)),IF(F248="","",IF(ISERROR(VLOOKUP(F248,TræningsZoner!B:B,1,FALSE))=FALSE(),NormalDistance,IF(F248="Stigningsløb",StigningsløbDistance,IF(F248="Intervalløb",IntervalDistance,IF(F248="Temposkift",TemposkiftDistance,IF(F248="konkurrenceløb",KonkurrenceløbDistance,IF(F248="Distanceløb",DistanceløbDistance,"Ukendt træningstype"))))))))</f>
        <v>15.510526315789473</v>
      </c>
      <c r="L248" s="44"/>
      <c r="M248" s="45"/>
      <c r="N248" s="70"/>
    </row>
    <row r="249" spans="1:14" hidden="1" outlineLevel="1" x14ac:dyDescent="0.25">
      <c r="A249" s="42"/>
      <c r="B249" s="48">
        <v>42793</v>
      </c>
      <c r="C249" s="44" t="str">
        <f t="shared" si="9"/>
        <v/>
      </c>
      <c r="D249" s="44" t="str">
        <f t="shared" si="10"/>
        <v/>
      </c>
      <c r="E249" s="44"/>
      <c r="F249" s="49" t="s">
        <v>23</v>
      </c>
      <c r="G249" s="49" t="s">
        <v>26</v>
      </c>
      <c r="H249" s="49" t="str">
        <f>IF(ISERROR(VLOOKUP(F249,Table3[[#All],[Type]],1,FALSE))=FALSE(),"",IF(F249="","",IFERROR(IFERROR(TræningsZone,StigningsløbZone),IF(F249="Intervalløb",IntervalZone,IF(F249="Temposkift",TemposkiftZone,IF(F249="Konkurrenceløb","N/A",IF(F249="Distanceløb",DistanceløbZone,"Ukendt træningstype")))))))</f>
        <v>Ae1</v>
      </c>
      <c r="I249" s="49" t="str">
        <f>IF(F249="Konkurrenceløb",KonkurrenceløbHastighed,IF(ISERROR(VLOOKUP(F249,Table3[[#All],[Type]],1,FALSE))=FALSE(),"",IF(F249="","",TræningsHastighed)))</f>
        <v>7:07,5</v>
      </c>
      <c r="J249" s="50">
        <f ca="1">IF(ISERROR(VLOOKUP(F249,Table3[[#All],[Type]],1,FALSE))=FALSE(),SUMIF(OFFSET(B249,1,0,50),B249,OFFSET(J249,1,0,50)),IF(F249="","",IF(ISERROR(VLOOKUP(F249,TræningsZoner!B:B,1,FALSE))=FALSE(),NormalTid,IF(F249="Stigningsløb",StigningsløbTid,IF(F249="Intervalløb",IntervalTid,IF(F249="Temposkift",TemposkiftTid,IF(F249="Konkurrenceløb",KonkurrenceløbTid,IF(F249="Distanceløb",DistanceløbTid,"Ukendt træningstype"))))))))</f>
        <v>15</v>
      </c>
      <c r="K249" s="51">
        <f ca="1">IF(ISERROR(VLOOKUP(F249,Table3[[#All],[Type]],1,FALSE))=FALSE(),SUMIF(OFFSET(B249,1,0,50),B249,OFFSET(K249,1,0,50)),IF(F249="","",IF(ISERROR(VLOOKUP(F249,TræningsZoner!B:B,1,FALSE))=FALSE(),NormalDistance,IF(F249="Stigningsløb",StigningsløbDistance,IF(F249="Intervalløb",IntervalDistance,IF(F249="Temposkift",TemposkiftDistance,IF(F249="konkurrenceløb",KonkurrenceløbDistance,IF(F249="Distanceløb",DistanceløbDistance,"Ukendt træningstype"))))))))</f>
        <v>2.1052631578947367</v>
      </c>
      <c r="L249" s="44"/>
      <c r="M249" s="45"/>
      <c r="N249" s="70"/>
    </row>
    <row r="250" spans="1:14" hidden="1" outlineLevel="1" x14ac:dyDescent="0.25">
      <c r="A250" s="42"/>
      <c r="B250" s="48">
        <v>42793</v>
      </c>
      <c r="C250" s="44" t="str">
        <f t="shared" si="9"/>
        <v/>
      </c>
      <c r="D250" s="44" t="str">
        <f t="shared" si="10"/>
        <v/>
      </c>
      <c r="E250" s="44"/>
      <c r="F250" s="49" t="s">
        <v>27</v>
      </c>
      <c r="G250" s="49" t="s">
        <v>28</v>
      </c>
      <c r="H250" s="49" t="str">
        <f>IF(ISERROR(VLOOKUP(F250,Table3[[#All],[Type]],1,FALSE))=FALSE(),"",IF(F250="","",IFERROR(IFERROR(TræningsZone,StigningsløbZone),IF(F250="Intervalløb",IntervalZone,IF(F250="Temposkift",TemposkiftZone,IF(F250="Konkurrenceløb","N/A",IF(F250="Distanceløb",DistanceløbZone,"Ukendt træningstype")))))))</f>
        <v>AT</v>
      </c>
      <c r="I250" s="49" t="str">
        <f>IF(F250="Konkurrenceløb",KonkurrenceløbHastighed,IF(ISERROR(VLOOKUP(F250,Table3[[#All],[Type]],1,FALSE))=FALSE(),"",IF(F250="","",TræningsHastighed)))</f>
        <v>5:56</v>
      </c>
      <c r="J250" s="50">
        <f ca="1">IF(ISERROR(VLOOKUP(F250,Table3[[#All],[Type]],1,FALSE))=FALSE(),SUMIF(OFFSET(B250,1,0,50),B250,OFFSET(J250,1,0,50)),IF(F250="","",IF(ISERROR(VLOOKUP(F250,TræningsZoner!B:B,1,FALSE))=FALSE(),NormalTid,IF(F250="Stigningsløb",StigningsløbTid,IF(F250="Intervalløb",IntervalTid,IF(F250="Temposkift",TemposkiftTid,IF(F250="Konkurrenceløb",KonkurrenceløbTid,IF(F250="Distanceløb",DistanceløbTid,"Ukendt træningstype"))))))))</f>
        <v>1.78</v>
      </c>
      <c r="K250" s="51">
        <f ca="1">IF(ISERROR(VLOOKUP(F250,Table3[[#All],[Type]],1,FALSE))=FALSE(),SUMIF(OFFSET(B250,1,0,50),B250,OFFSET(K250,1,0,50)),IF(F250="","",IF(ISERROR(VLOOKUP(F250,TræningsZoner!B:B,1,FALSE))=FALSE(),NormalDistance,IF(F250="Stigningsløb",StigningsløbDistance,IF(F250="Intervalløb",IntervalDistance,IF(F250="Temposkift",TemposkiftDistance,IF(F250="konkurrenceløb",KonkurrenceløbDistance,IF(F250="Distanceløb",DistanceløbDistance,"Ukendt træningstype"))))))))</f>
        <v>0.3</v>
      </c>
      <c r="L250" s="44"/>
      <c r="M250" s="45"/>
      <c r="N250" s="70"/>
    </row>
    <row r="251" spans="1:14" hidden="1" outlineLevel="1" x14ac:dyDescent="0.25">
      <c r="A251" s="42"/>
      <c r="B251" s="48">
        <v>42793</v>
      </c>
      <c r="C251" s="44" t="str">
        <f t="shared" si="9"/>
        <v/>
      </c>
      <c r="D251" s="44" t="str">
        <f t="shared" si="10"/>
        <v/>
      </c>
      <c r="E251" s="44"/>
      <c r="F251" s="49" t="s">
        <v>29</v>
      </c>
      <c r="G251" s="49" t="s">
        <v>52</v>
      </c>
      <c r="H251" s="49" t="str">
        <f>IF(ISERROR(VLOOKUP(F251,Table3[[#All],[Type]],1,FALSE))=FALSE(),"",IF(F251="","",IFERROR(IFERROR(TræningsZone,StigningsløbZone),IF(F251="Intervalløb",IntervalZone,IF(F251="Temposkift",TemposkiftZone,IF(F251="Konkurrenceløb","N/A",IF(F251="Distanceløb",DistanceløbZone,"Ukendt træningstype")))))))</f>
        <v>AT</v>
      </c>
      <c r="I251" s="49" t="str">
        <f>IF(F251="Konkurrenceløb",KonkurrenceløbHastighed,IF(ISERROR(VLOOKUP(F251,Table3[[#All],[Type]],1,FALSE))=FALSE(),"",IF(F251="","",TræningsHastighed)))</f>
        <v>5:56</v>
      </c>
      <c r="J251" s="50">
        <f ca="1">IF(ISERROR(VLOOKUP(F251,Table3[[#All],[Type]],1,FALSE))=FALSE(),SUMIF(OFFSET(B251,1,0,50),B251,OFFSET(J251,1,0,50)),IF(F251="","",IF(ISERROR(VLOOKUP(F251,TræningsZoner!B:B,1,FALSE))=FALSE(),NormalTid,IF(F251="Stigningsløb",StigningsløbTid,IF(F251="Intervalløb",IntervalTid,IF(F251="Temposkift",TemposkiftTid,IF(F251="Konkurrenceløb",KonkurrenceløbTid,IF(F251="Distanceløb",DistanceløbTid,"Ukendt træningstype"))))))))</f>
        <v>73.38333333333334</v>
      </c>
      <c r="K251" s="51">
        <f ca="1">IF(ISERROR(VLOOKUP(F251,Table3[[#All],[Type]],1,FALSE))=FALSE(),SUMIF(OFFSET(B251,1,0,50),B251,OFFSET(K251,1,0,50)),IF(F251="","",IF(ISERROR(VLOOKUP(F251,TræningsZoner!B:B,1,FALSE))=FALSE(),NormalDistance,IF(F251="Stigningsløb",StigningsløbDistance,IF(F251="Intervalløb",IntervalDistance,IF(F251="Temposkift",TemposkiftDistance,IF(F251="konkurrenceløb",KonkurrenceløbDistance,IF(F251="Distanceløb",DistanceløbDistance,"Ukendt træningstype"))))))))</f>
        <v>11</v>
      </c>
      <c r="L251" s="44"/>
      <c r="M251" s="45"/>
      <c r="N251" s="70"/>
    </row>
    <row r="252" spans="1:14" hidden="1" outlineLevel="1" x14ac:dyDescent="0.25">
      <c r="A252" s="42"/>
      <c r="B252" s="48">
        <v>42793</v>
      </c>
      <c r="C252" s="44" t="str">
        <f t="shared" si="9"/>
        <v/>
      </c>
      <c r="D252" s="44" t="str">
        <f t="shared" si="10"/>
        <v/>
      </c>
      <c r="E252" s="44"/>
      <c r="F252" s="49" t="s">
        <v>23</v>
      </c>
      <c r="G252" s="49" t="s">
        <v>26</v>
      </c>
      <c r="H252" s="49" t="str">
        <f>IF(ISERROR(VLOOKUP(F252,Table3[[#All],[Type]],1,FALSE))=FALSE(),"",IF(F252="","",IFERROR(IFERROR(TræningsZone,StigningsløbZone),IF(F252="Intervalløb",IntervalZone,IF(F252="Temposkift",TemposkiftZone,IF(F252="Konkurrenceløb","N/A",IF(F252="Distanceløb",DistanceløbZone,"Ukendt træningstype")))))))</f>
        <v>Ae1</v>
      </c>
      <c r="I252" s="49" t="str">
        <f>IF(F252="Konkurrenceløb",KonkurrenceløbHastighed,IF(ISERROR(VLOOKUP(F252,Table3[[#All],[Type]],1,FALSE))=FALSE(),"",IF(F252="","",TræningsHastighed)))</f>
        <v>7:07,5</v>
      </c>
      <c r="J252" s="50">
        <f ca="1">IF(ISERROR(VLOOKUP(F252,Table3[[#All],[Type]],1,FALSE))=FALSE(),SUMIF(OFFSET(B252,1,0,50),B252,OFFSET(J252,1,0,50)),IF(F252="","",IF(ISERROR(VLOOKUP(F252,TræningsZoner!B:B,1,FALSE))=FALSE(),NormalTid,IF(F252="Stigningsløb",StigningsløbTid,IF(F252="Intervalløb",IntervalTid,IF(F252="Temposkift",TemposkiftTid,IF(F252="Konkurrenceløb",KonkurrenceløbTid,IF(F252="Distanceløb",DistanceløbTid,"Ukendt træningstype"))))))))</f>
        <v>15</v>
      </c>
      <c r="K252" s="51">
        <f ca="1">IF(ISERROR(VLOOKUP(F252,Table3[[#All],[Type]],1,FALSE))=FALSE(),SUMIF(OFFSET(B252,1,0,50),B252,OFFSET(K252,1,0,50)),IF(F252="","",IF(ISERROR(VLOOKUP(F252,TræningsZoner!B:B,1,FALSE))=FALSE(),NormalDistance,IF(F252="Stigningsløb",StigningsløbDistance,IF(F252="Intervalløb",IntervalDistance,IF(F252="Temposkift",TemposkiftDistance,IF(F252="konkurrenceløb",KonkurrenceløbDistance,IF(F252="Distanceløb",DistanceløbDistance,"Ukendt træningstype"))))))))</f>
        <v>2.1052631578947367</v>
      </c>
      <c r="L252" s="44"/>
      <c r="M252" s="45"/>
      <c r="N252" s="70"/>
    </row>
    <row r="253" spans="1:14" collapsed="1" x14ac:dyDescent="0.25">
      <c r="A253" s="42">
        <f t="shared" si="8"/>
        <v>42791</v>
      </c>
      <c r="B253" s="43">
        <v>42791</v>
      </c>
      <c r="C253" s="44">
        <f t="shared" si="9"/>
        <v>9</v>
      </c>
      <c r="D253" s="44">
        <f t="shared" si="10"/>
        <v>2017</v>
      </c>
      <c r="E253" s="44" t="s">
        <v>18</v>
      </c>
      <c r="F253" s="45" t="s">
        <v>31</v>
      </c>
      <c r="G253" s="45"/>
      <c r="H253" s="45" t="str">
        <f>IF(ISERROR(VLOOKUP(F253,Table3[[#All],[Type]],1,FALSE))=FALSE(),"",IF(F253="","",IFERROR(IFERROR(TræningsZone,StigningsløbZone),IF(F253="Intervalløb",IntervalZone,IF(F253="Temposkift",TemposkiftZone,IF(F253="Konkurrenceløb","N/A",IF(F253="Distanceløb",DistanceløbZone,"Ukendt træningstype")))))))</f>
        <v/>
      </c>
      <c r="I253" s="45" t="str">
        <f>IF(F253="Konkurrenceløb",KonkurrenceløbHastighed,IF(ISERROR(VLOOKUP(F253,Table3[[#All],[Type]],1,FALSE))=FALSE(),"",IF(F253="","",TræningsHastighed)))</f>
        <v/>
      </c>
      <c r="J253" s="44">
        <f ca="1">IF(ISERROR(VLOOKUP(F253,Table3[[#All],[Type]],1,FALSE))=FALSE(),SUMIF(OFFSET(B253,1,0,50),B253,OFFSET(J253,1,0,50)),IF(F253="","",IF(ISERROR(VLOOKUP(F253,TræningsZoner!B:B,1,FALSE))=FALSE(),NormalTid,IF(F253="Stigningsløb",StigningsløbTid,IF(F253="Intervalløb",IntervalTid,IF(F253="Temposkift",TemposkiftTid,IF(F253="Konkurrenceløb",KonkurrenceløbTid,IF(F253="Distanceløb",DistanceløbTid,"Ukendt træningstype"))))))))</f>
        <v>95</v>
      </c>
      <c r="K253" s="46">
        <f ca="1">IF(ISERROR(VLOOKUP(F253,Table3[[#All],[Type]],1,FALSE))=FALSE(),SUMIF(OFFSET(B253,1,0,50),B253,OFFSET(K253,1,0,50)),IF(F253="","",IF(ISERROR(VLOOKUP(F253,TræningsZoner!B:B,1,FALSE))=FALSE(),NormalDistance,IF(F253="Stigningsløb",StigningsløbDistance,IF(F253="Intervalløb",IntervalDistance,IF(F253="Temposkift",TemposkiftDistance,IF(F253="konkurrenceløb",KonkurrenceløbDistance,IF(F253="Distanceløb",DistanceløbDistance,"Ukendt træningstype"))))))))</f>
        <v>11.949945929197945</v>
      </c>
      <c r="L253" s="44"/>
      <c r="M253" s="45"/>
      <c r="N253" s="70"/>
    </row>
    <row r="254" spans="1:14" hidden="1" outlineLevel="1" x14ac:dyDescent="0.25">
      <c r="A254" s="42"/>
      <c r="B254" s="48">
        <v>42791</v>
      </c>
      <c r="C254" s="44" t="str">
        <f t="shared" si="9"/>
        <v/>
      </c>
      <c r="D254" s="44" t="str">
        <f t="shared" si="10"/>
        <v/>
      </c>
      <c r="E254" s="44"/>
      <c r="F254" s="49" t="s">
        <v>41</v>
      </c>
      <c r="G254" s="49" t="s">
        <v>42</v>
      </c>
      <c r="H254" s="49" t="str">
        <f>IF(ISERROR(VLOOKUP(F254,Table3[[#All],[Type]],1,FALSE))=FALSE(),"",IF(F254="","",IFERROR(IFERROR(TræningsZone,StigningsløbZone),IF(F254="Intervalløb",IntervalZone,IF(F254="Temposkift",TemposkiftZone,IF(F254="Konkurrenceløb","N/A",IF(F254="Distanceløb",DistanceløbZone,"Ukendt træningstype")))))))</f>
        <v>Rest</v>
      </c>
      <c r="I254" s="49" t="str">
        <f>IF(F254="Konkurrenceløb",KonkurrenceløbHastighed,IF(ISERROR(VLOOKUP(F254,Table3[[#All],[Type]],1,FALSE))=FALSE(),"",IF(F254="","",TræningsHastighed)))</f>
        <v>9:59,5</v>
      </c>
      <c r="J254" s="50">
        <f ca="1">IF(ISERROR(VLOOKUP(F254,Table3[[#All],[Type]],1,FALSE))=FALSE(),SUMIF(OFFSET(B254,1,0,50),B254,OFFSET(J254,1,0,50)),IF(F254="","",IF(ISERROR(VLOOKUP(F254,TræningsZoner!B:B,1,FALSE))=FALSE(),NormalTid,IF(F254="Stigningsløb",StigningsløbTid,IF(F254="Intervalløb",IntervalTid,IF(F254="Temposkift",TemposkiftTid,IF(F254="Konkurrenceløb",KonkurrenceløbTid,IF(F254="Distanceløb",DistanceløbTid,"Ukendt træningstype"))))))))</f>
        <v>25</v>
      </c>
      <c r="K254" s="51">
        <f ca="1">IF(ISERROR(VLOOKUP(F254,Table3[[#All],[Type]],1,FALSE))=FALSE(),SUMIF(OFFSET(B254,1,0,50),B254,OFFSET(K254,1,0,50)),IF(F254="","",IF(ISERROR(VLOOKUP(F254,TræningsZoner!B:B,1,FALSE))=FALSE(),NormalDistance,IF(F254="Stigningsløb",StigningsløbDistance,IF(F254="Intervalløb",IntervalDistance,IF(F254="Temposkift",TemposkiftDistance,IF(F254="konkurrenceløb",KonkurrenceløbDistance,IF(F254="Distanceløb",DistanceløbDistance,"Ukendt træningstype"))))))))</f>
        <v>2.5020850708924103</v>
      </c>
      <c r="L254" s="44"/>
      <c r="M254" s="45"/>
      <c r="N254" s="70"/>
    </row>
    <row r="255" spans="1:14" hidden="1" outlineLevel="1" x14ac:dyDescent="0.25">
      <c r="A255" s="42"/>
      <c r="B255" s="48">
        <v>42791</v>
      </c>
      <c r="C255" s="44" t="str">
        <f t="shared" si="9"/>
        <v/>
      </c>
      <c r="D255" s="44" t="str">
        <f t="shared" si="10"/>
        <v/>
      </c>
      <c r="E255" s="44"/>
      <c r="F255" s="49" t="s">
        <v>23</v>
      </c>
      <c r="G255" s="49" t="s">
        <v>33</v>
      </c>
      <c r="H255" s="49" t="str">
        <f>IF(ISERROR(VLOOKUP(F255,Table3[[#All],[Type]],1,FALSE))=FALSE(),"",IF(F255="","",IFERROR(IFERROR(TræningsZone,StigningsløbZone),IF(F255="Intervalløb",IntervalZone,IF(F255="Temposkift",TemposkiftZone,IF(F255="Konkurrenceløb","N/A",IF(F255="Distanceløb",DistanceløbZone,"Ukendt træningstype")))))))</f>
        <v>Ae1</v>
      </c>
      <c r="I255" s="49" t="str">
        <f>IF(F255="Konkurrenceløb",KonkurrenceløbHastighed,IF(ISERROR(VLOOKUP(F255,Table3[[#All],[Type]],1,FALSE))=FALSE(),"",IF(F255="","",TræningsHastighed)))</f>
        <v>7:07,5</v>
      </c>
      <c r="J255" s="50">
        <f ca="1">IF(ISERROR(VLOOKUP(F255,Table3[[#All],[Type]],1,FALSE))=FALSE(),SUMIF(OFFSET(B255,1,0,50),B255,OFFSET(J255,1,0,50)),IF(F255="","",IF(ISERROR(VLOOKUP(F255,TræningsZoner!B:B,1,FALSE))=FALSE(),NormalTid,IF(F255="Stigningsløb",StigningsløbTid,IF(F255="Intervalløb",IntervalTid,IF(F255="Temposkift",TemposkiftTid,IF(F255="Konkurrenceløb",KonkurrenceløbTid,IF(F255="Distanceløb",DistanceløbTid,"Ukendt træningstype"))))))))</f>
        <v>20</v>
      </c>
      <c r="K255" s="51">
        <f ca="1">IF(ISERROR(VLOOKUP(F255,Table3[[#All],[Type]],1,FALSE))=FALSE(),SUMIF(OFFSET(B255,1,0,50),B255,OFFSET(K255,1,0,50)),IF(F255="","",IF(ISERROR(VLOOKUP(F255,TræningsZoner!B:B,1,FALSE))=FALSE(),NormalDistance,IF(F255="Stigningsløb",StigningsløbDistance,IF(F255="Intervalløb",IntervalDistance,IF(F255="Temposkift",TemposkiftDistance,IF(F255="konkurrenceløb",KonkurrenceløbDistance,IF(F255="Distanceløb",DistanceløbDistance,"Ukendt træningstype"))))))))</f>
        <v>2.807017543859649</v>
      </c>
      <c r="L255" s="44"/>
      <c r="M255" s="45"/>
      <c r="N255" s="70"/>
    </row>
    <row r="256" spans="1:14" hidden="1" outlineLevel="1" x14ac:dyDescent="0.25">
      <c r="A256" s="42"/>
      <c r="B256" s="48">
        <v>42791</v>
      </c>
      <c r="C256" s="44" t="str">
        <f t="shared" si="9"/>
        <v/>
      </c>
      <c r="D256" s="44" t="str">
        <f t="shared" si="10"/>
        <v/>
      </c>
      <c r="E256" s="44"/>
      <c r="F256" s="49" t="s">
        <v>32</v>
      </c>
      <c r="G256" s="49" t="s">
        <v>33</v>
      </c>
      <c r="H256" s="49" t="str">
        <f>IF(ISERROR(VLOOKUP(F256,Table3[[#All],[Type]],1,FALSE))=FALSE(),"",IF(F256="","",IFERROR(IFERROR(TræningsZone,StigningsløbZone),IF(F256="Intervalløb",IntervalZone,IF(F256="Temposkift",TemposkiftZone,IF(F256="Konkurrenceløb","N/A",IF(F256="Distanceløb",DistanceløbZone,"Ukendt træningstype")))))))</f>
        <v>Ae2</v>
      </c>
      <c r="I256" s="49" t="str">
        <f>IF(F256="Konkurrenceløb",KonkurrenceløbHastighed,IF(ISERROR(VLOOKUP(F256,Table3[[#All],[Type]],1,FALSE))=FALSE(),"",IF(F256="","",TræningsHastighed)))</f>
        <v>6:28</v>
      </c>
      <c r="J256" s="50">
        <f ca="1">IF(ISERROR(VLOOKUP(F256,Table3[[#All],[Type]],1,FALSE))=FALSE(),SUMIF(OFFSET(B256,1,0,50),B256,OFFSET(J256,1,0,50)),IF(F256="","",IF(ISERROR(VLOOKUP(F256,TræningsZoner!B:B,1,FALSE))=FALSE(),NormalTid,IF(F256="Stigningsløb",StigningsløbTid,IF(F256="Intervalløb",IntervalTid,IF(F256="Temposkift",TemposkiftTid,IF(F256="Konkurrenceløb",KonkurrenceløbTid,IF(F256="Distanceløb",DistanceløbTid,"Ukendt træningstype"))))))))</f>
        <v>20</v>
      </c>
      <c r="K256" s="51">
        <f ca="1">IF(ISERROR(VLOOKUP(F256,Table3[[#All],[Type]],1,FALSE))=FALSE(),SUMIF(OFFSET(B256,1,0,50),B256,OFFSET(K256,1,0,50)),IF(F256="","",IF(ISERROR(VLOOKUP(F256,TræningsZoner!B:B,1,FALSE))=FALSE(),NormalDistance,IF(F256="Stigningsløb",StigningsløbDistance,IF(F256="Intervalløb",IntervalDistance,IF(F256="Temposkift",TemposkiftDistance,IF(F256="konkurrenceløb",KonkurrenceløbDistance,IF(F256="Distanceløb",DistanceløbDistance,"Ukendt træningstype"))))))))</f>
        <v>3.0927835051546393</v>
      </c>
      <c r="L256" s="44"/>
      <c r="M256" s="45"/>
      <c r="N256" s="70"/>
    </row>
    <row r="257" spans="1:14" hidden="1" outlineLevel="1" x14ac:dyDescent="0.25">
      <c r="A257" s="42"/>
      <c r="B257" s="48">
        <v>42791</v>
      </c>
      <c r="C257" s="44" t="str">
        <f t="shared" si="9"/>
        <v/>
      </c>
      <c r="D257" s="44" t="str">
        <f t="shared" si="10"/>
        <v/>
      </c>
      <c r="E257" s="44"/>
      <c r="F257" s="49" t="s">
        <v>41</v>
      </c>
      <c r="G257" s="49" t="s">
        <v>43</v>
      </c>
      <c r="H257" s="49" t="str">
        <f>IF(ISERROR(VLOOKUP(F257,Table3[[#All],[Type]],1,FALSE))=FALSE(),"",IF(F257="","",IFERROR(IFERROR(TræningsZone,StigningsløbZone),IF(F257="Intervalløb",IntervalZone,IF(F257="Temposkift",TemposkiftZone,IF(F257="Konkurrenceløb","N/A",IF(F257="Distanceløb",DistanceløbZone,"Ukendt træningstype")))))))</f>
        <v>Rest</v>
      </c>
      <c r="I257" s="49" t="str">
        <f>IF(F257="Konkurrenceløb",KonkurrenceløbHastighed,IF(ISERROR(VLOOKUP(F257,Table3[[#All],[Type]],1,FALSE))=FALSE(),"",IF(F257="","",TræningsHastighed)))</f>
        <v>9:59,5</v>
      </c>
      <c r="J257" s="50">
        <f ca="1">IF(ISERROR(VLOOKUP(F257,Table3[[#All],[Type]],1,FALSE))=FALSE(),SUMIF(OFFSET(B257,1,0,50),B257,OFFSET(J257,1,0,50)),IF(F257="","",IF(ISERROR(VLOOKUP(F257,TræningsZoner!B:B,1,FALSE))=FALSE(),NormalTid,IF(F257="Stigningsløb",StigningsløbTid,IF(F257="Intervalløb",IntervalTid,IF(F257="Temposkift",TemposkiftTid,IF(F257="Konkurrenceløb",KonkurrenceløbTid,IF(F257="Distanceløb",DistanceløbTid,"Ukendt træningstype"))))))))</f>
        <v>5</v>
      </c>
      <c r="K257" s="51">
        <f ca="1">IF(ISERROR(VLOOKUP(F257,Table3[[#All],[Type]],1,FALSE))=FALSE(),SUMIF(OFFSET(B257,1,0,50),B257,OFFSET(K257,1,0,50)),IF(F257="","",IF(ISERROR(VLOOKUP(F257,TræningsZoner!B:B,1,FALSE))=FALSE(),NormalDistance,IF(F257="Stigningsløb",StigningsløbDistance,IF(F257="Intervalløb",IntervalDistance,IF(F257="Temposkift",TemposkiftDistance,IF(F257="konkurrenceløb",KonkurrenceløbDistance,IF(F257="Distanceløb",DistanceløbDistance,"Ukendt træningstype"))))))))</f>
        <v>0.50041701417848206</v>
      </c>
      <c r="L257" s="44"/>
      <c r="M257" s="45"/>
      <c r="N257" s="70"/>
    </row>
    <row r="258" spans="1:14" hidden="1" outlineLevel="1" x14ac:dyDescent="0.25">
      <c r="A258" s="42"/>
      <c r="B258" s="48">
        <v>42791</v>
      </c>
      <c r="C258" s="44" t="str">
        <f t="shared" si="9"/>
        <v/>
      </c>
      <c r="D258" s="44" t="str">
        <f t="shared" si="10"/>
        <v/>
      </c>
      <c r="E258" s="44"/>
      <c r="F258" s="49" t="s">
        <v>32</v>
      </c>
      <c r="G258" s="49" t="s">
        <v>34</v>
      </c>
      <c r="H258" s="49" t="str">
        <f>IF(ISERROR(VLOOKUP(F258,Table3[[#All],[Type]],1,FALSE))=FALSE(),"",IF(F258="","",IFERROR(IFERROR(TræningsZone,StigningsløbZone),IF(F258="Intervalløb",IntervalZone,IF(F258="Temposkift",TemposkiftZone,IF(F258="Konkurrenceløb","N/A",IF(F258="Distanceløb",DistanceløbZone,"Ukendt træningstype")))))))</f>
        <v>Ae2</v>
      </c>
      <c r="I258" s="49" t="str">
        <f>IF(F258="Konkurrenceløb",KonkurrenceløbHastighed,IF(ISERROR(VLOOKUP(F258,Table3[[#All],[Type]],1,FALSE))=FALSE(),"",IF(F258="","",TræningsHastighed)))</f>
        <v>6:28</v>
      </c>
      <c r="J258" s="50">
        <f ca="1">IF(ISERROR(VLOOKUP(F258,Table3[[#All],[Type]],1,FALSE))=FALSE(),SUMIF(OFFSET(B258,1,0,50),B258,OFFSET(J258,1,0,50)),IF(F258="","",IF(ISERROR(VLOOKUP(F258,TræningsZoner!B:B,1,FALSE))=FALSE(),NormalTid,IF(F258="Stigningsløb",StigningsløbTid,IF(F258="Intervalløb",IntervalTid,IF(F258="Temposkift",TemposkiftTid,IF(F258="Konkurrenceløb",KonkurrenceløbTid,IF(F258="Distanceløb",DistanceløbTid,"Ukendt træningstype"))))))))</f>
        <v>10</v>
      </c>
      <c r="K258" s="51">
        <f ca="1">IF(ISERROR(VLOOKUP(F258,Table3[[#All],[Type]],1,FALSE))=FALSE(),SUMIF(OFFSET(B258,1,0,50),B258,OFFSET(K258,1,0,50)),IF(F258="","",IF(ISERROR(VLOOKUP(F258,TræningsZoner!B:B,1,FALSE))=FALSE(),NormalDistance,IF(F258="Stigningsløb",StigningsløbDistance,IF(F258="Intervalløb",IntervalDistance,IF(F258="Temposkift",TemposkiftDistance,IF(F258="konkurrenceløb",KonkurrenceløbDistance,IF(F258="Distanceløb",DistanceløbDistance,"Ukendt træningstype"))))))))</f>
        <v>1.5463917525773196</v>
      </c>
      <c r="L258" s="44"/>
      <c r="M258" s="45"/>
      <c r="N258" s="70"/>
    </row>
    <row r="259" spans="1:14" hidden="1" outlineLevel="1" x14ac:dyDescent="0.25">
      <c r="A259" s="42"/>
      <c r="B259" s="48">
        <v>42791</v>
      </c>
      <c r="C259" s="44" t="str">
        <f t="shared" ref="C259:C322" si="11">IF(A259="","",WEEKNUM(B259,2))</f>
        <v/>
      </c>
      <c r="D259" s="44" t="str">
        <f t="shared" ref="D259:D322" si="12">IF(A259="","",YEAR((B259)))</f>
        <v/>
      </c>
      <c r="E259" s="44"/>
      <c r="F259" s="49" t="s">
        <v>41</v>
      </c>
      <c r="G259" s="49" t="s">
        <v>26</v>
      </c>
      <c r="H259" s="49" t="str">
        <f>IF(ISERROR(VLOOKUP(F259,Table3[[#All],[Type]],1,FALSE))=FALSE(),"",IF(F259="","",IFERROR(IFERROR(TræningsZone,StigningsløbZone),IF(F259="Intervalløb",IntervalZone,IF(F259="Temposkift",TemposkiftZone,IF(F259="Konkurrenceløb","N/A",IF(F259="Distanceløb",DistanceløbZone,"Ukendt træningstype")))))))</f>
        <v>Rest</v>
      </c>
      <c r="I259" s="49" t="str">
        <f>IF(F259="Konkurrenceløb",KonkurrenceløbHastighed,IF(ISERROR(VLOOKUP(F259,Table3[[#All],[Type]],1,FALSE))=FALSE(),"",IF(F259="","",TræningsHastighed)))</f>
        <v>9:59,5</v>
      </c>
      <c r="J259" s="50">
        <f ca="1">IF(ISERROR(VLOOKUP(F259,Table3[[#All],[Type]],1,FALSE))=FALSE(),SUMIF(OFFSET(B259,1,0,50),B259,OFFSET(J259,1,0,50)),IF(F259="","",IF(ISERROR(VLOOKUP(F259,TræningsZoner!B:B,1,FALSE))=FALSE(),NormalTid,IF(F259="Stigningsløb",StigningsløbTid,IF(F259="Intervalløb",IntervalTid,IF(F259="Temposkift",TemposkiftTid,IF(F259="Konkurrenceløb",KonkurrenceløbTid,IF(F259="Distanceløb",DistanceløbTid,"Ukendt træningstype"))))))))</f>
        <v>15</v>
      </c>
      <c r="K259" s="51">
        <f ca="1">IF(ISERROR(VLOOKUP(F259,Table3[[#All],[Type]],1,FALSE))=FALSE(),SUMIF(OFFSET(B259,1,0,50),B259,OFFSET(K259,1,0,50)),IF(F259="","",IF(ISERROR(VLOOKUP(F259,TræningsZoner!B:B,1,FALSE))=FALSE(),NormalDistance,IF(F259="Stigningsløb",StigningsløbDistance,IF(F259="Intervalløb",IntervalDistance,IF(F259="Temposkift",TemposkiftDistance,IF(F259="konkurrenceløb",KonkurrenceløbDistance,IF(F259="Distanceløb",DistanceløbDistance,"Ukendt træningstype"))))))))</f>
        <v>1.5012510425354462</v>
      </c>
      <c r="L259" s="44"/>
      <c r="M259" s="45"/>
      <c r="N259" s="70"/>
    </row>
    <row r="260" spans="1:14" collapsed="1" x14ac:dyDescent="0.25">
      <c r="A260" s="42">
        <f t="shared" si="8"/>
        <v>42790</v>
      </c>
      <c r="B260" s="43">
        <v>42790</v>
      </c>
      <c r="C260" s="44">
        <f t="shared" si="11"/>
        <v>9</v>
      </c>
      <c r="D260" s="44">
        <f t="shared" si="12"/>
        <v>2017</v>
      </c>
      <c r="E260" s="44" t="s">
        <v>18</v>
      </c>
      <c r="F260" s="45" t="s">
        <v>35</v>
      </c>
      <c r="G260" s="45"/>
      <c r="H260" s="45" t="str">
        <f>IF(ISERROR(VLOOKUP(F260,Table3[[#All],[Type]],1,FALSE))=FALSE(),"",IF(F260="","",IFERROR(IFERROR(TræningsZone,StigningsløbZone),IF(F260="Intervalløb",IntervalZone,IF(F260="Temposkift",TemposkiftZone,IF(F260="Konkurrenceløb","N/A",IF(F260="Distanceløb",DistanceløbZone,"Ukendt træningstype")))))))</f>
        <v/>
      </c>
      <c r="I260" s="45" t="str">
        <f>IF(F260="Konkurrenceløb",KonkurrenceløbHastighed,IF(ISERROR(VLOOKUP(F260,Table3[[#All],[Type]],1,FALSE))=FALSE(),"",IF(F260="","",TræningsHastighed)))</f>
        <v/>
      </c>
      <c r="J260" s="44">
        <f ca="1">IF(ISERROR(VLOOKUP(F260,Table3[[#All],[Type]],1,FALSE))=FALSE(),SUMIF(OFFSET(B260,1,0,50),B260,OFFSET(J260,1,0,50)),IF(F260="","",IF(ISERROR(VLOOKUP(F260,TræningsZoner!B:B,1,FALSE))=FALSE(),NormalTid,IF(F260="Stigningsløb",StigningsløbTid,IF(F260="Intervalløb",IntervalTid,IF(F260="Temposkift",TemposkiftTid,IF(F260="Konkurrenceløb",KonkurrenceløbTid,IF(F260="Distanceløb",DistanceløbTid,"Ukendt træningstype"))))))))</f>
        <v>78.305000000000007</v>
      </c>
      <c r="K260" s="46">
        <f ca="1">IF(ISERROR(VLOOKUP(F260,Table3[[#All],[Type]],1,FALSE))=FALSE(),SUMIF(OFFSET(B260,1,0,50),B260,OFFSET(K260,1,0,50)),IF(F260="","",IF(ISERROR(VLOOKUP(F260,TræningsZoner!B:B,1,FALSE))=FALSE(),NormalDistance,IF(F260="Stigningsløb",StigningsløbDistance,IF(F260="Intervalløb",IntervalDistance,IF(F260="Temposkift",TemposkiftDistance,IF(F260="konkurrenceløb",KonkurrenceløbDistance,IF(F260="Distanceløb",DistanceløbDistance,"Ukendt træningstype"))))))))</f>
        <v>11.511360344146437</v>
      </c>
      <c r="L260" s="44"/>
      <c r="M260" s="45"/>
      <c r="N260" s="70"/>
    </row>
    <row r="261" spans="1:14" s="26" customFormat="1" hidden="1" outlineLevel="1" x14ac:dyDescent="0.25">
      <c r="A261" s="47"/>
      <c r="B261" s="48">
        <v>42790</v>
      </c>
      <c r="C261" s="44" t="str">
        <f t="shared" si="11"/>
        <v/>
      </c>
      <c r="D261" s="44" t="str">
        <f t="shared" si="12"/>
        <v/>
      </c>
      <c r="E261" s="44"/>
      <c r="F261" s="49" t="s">
        <v>23</v>
      </c>
      <c r="G261" s="49" t="s">
        <v>26</v>
      </c>
      <c r="H261" s="49" t="str">
        <f>IF(ISERROR(VLOOKUP(F261,Table3[[#All],[Type]],1,FALSE))=FALSE(),"",IF(F261="","",IFERROR(IFERROR(TræningsZone,StigningsløbZone),IF(F261="Intervalløb",IntervalZone,IF(F261="Temposkift",TemposkiftZone,IF(F261="Konkurrenceløb","N/A",IF(F261="Distanceløb",DistanceløbZone,"Ukendt træningstype")))))))</f>
        <v>Ae1</v>
      </c>
      <c r="I261" s="49" t="str">
        <f>IF(F261="Konkurrenceløb",KonkurrenceløbHastighed,IF(ISERROR(VLOOKUP(F261,Table3[[#All],[Type]],1,FALSE))=FALSE(),"",IF(F261="","",TræningsHastighed)))</f>
        <v>7:07,5</v>
      </c>
      <c r="J261" s="50">
        <f ca="1">IF(ISERROR(VLOOKUP(F261,Table3[[#All],[Type]],1,FALSE))=FALSE(),SUMIF(OFFSET(B261,1,0,50),B261,OFFSET(J261,1,0,50)),IF(F261="","",IF(ISERROR(VLOOKUP(F261,TræningsZoner!B:B,1,FALSE))=FALSE(),NormalTid,IF(F261="Stigningsløb",StigningsløbTid,IF(F261="Intervalløb",IntervalTid,IF(F261="Temposkift",TemposkiftTid,IF(F261="Konkurrenceløb",KonkurrenceløbTid,IF(F261="Distanceløb",DistanceløbTid,"Ukendt træningstype"))))))))</f>
        <v>15</v>
      </c>
      <c r="K261" s="51">
        <f ca="1">IF(ISERROR(VLOOKUP(F261,Table3[[#All],[Type]],1,FALSE))=FALSE(),SUMIF(OFFSET(B261,1,0,50),B261,OFFSET(K261,1,0,50)),IF(F261="","",IF(ISERROR(VLOOKUP(F261,TræningsZoner!B:B,1,FALSE))=FALSE(),NormalDistance,IF(F261="Stigningsløb",StigningsløbDistance,IF(F261="Intervalløb",IntervalDistance,IF(F261="Temposkift",TemposkiftDistance,IF(F261="konkurrenceløb",KonkurrenceløbDistance,IF(F261="Distanceløb",DistanceløbDistance,"Ukendt træningstype"))))))))</f>
        <v>2.1052631578947367</v>
      </c>
      <c r="L261" s="44"/>
      <c r="M261" s="45"/>
      <c r="N261" s="70"/>
    </row>
    <row r="262" spans="1:14" s="26" customFormat="1" hidden="1" outlineLevel="1" x14ac:dyDescent="0.25">
      <c r="A262" s="47"/>
      <c r="B262" s="48">
        <v>42790</v>
      </c>
      <c r="C262" s="44" t="str">
        <f t="shared" si="11"/>
        <v/>
      </c>
      <c r="D262" s="44" t="str">
        <f t="shared" si="12"/>
        <v/>
      </c>
      <c r="E262" s="44"/>
      <c r="F262" s="49" t="s">
        <v>27</v>
      </c>
      <c r="G262" s="49" t="s">
        <v>28</v>
      </c>
      <c r="H262" s="49" t="str">
        <f>IF(ISERROR(VLOOKUP(F262,Table3[[#All],[Type]],1,FALSE))=FALSE(),"",IF(F262="","",IFERROR(IFERROR(TræningsZone,StigningsløbZone),IF(F262="Intervalløb",IntervalZone,IF(F262="Temposkift",TemposkiftZone,IF(F262="Konkurrenceløb","N/A",IF(F262="Distanceløb",DistanceløbZone,"Ukendt træningstype")))))))</f>
        <v>AT</v>
      </c>
      <c r="I262" s="49" t="str">
        <f>IF(F262="Konkurrenceløb",KonkurrenceløbHastighed,IF(ISERROR(VLOOKUP(F262,Table3[[#All],[Type]],1,FALSE))=FALSE(),"",IF(F262="","",TræningsHastighed)))</f>
        <v>5:56</v>
      </c>
      <c r="J262" s="50">
        <f ca="1">IF(ISERROR(VLOOKUP(F262,Table3[[#All],[Type]],1,FALSE))=FALSE(),SUMIF(OFFSET(B262,1,0,50),B262,OFFSET(J262,1,0,50)),IF(F262="","",IF(ISERROR(VLOOKUP(F262,TræningsZoner!B:B,1,FALSE))=FALSE(),NormalTid,IF(F262="Stigningsløb",StigningsløbTid,IF(F262="Intervalløb",IntervalTid,IF(F262="Temposkift",TemposkiftTid,IF(F262="Konkurrenceløb",KonkurrenceløbTid,IF(F262="Distanceløb",DistanceløbTid,"Ukendt træningstype"))))))))</f>
        <v>1.78</v>
      </c>
      <c r="K262" s="51">
        <f ca="1">IF(ISERROR(VLOOKUP(F262,Table3[[#All],[Type]],1,FALSE))=FALSE(),SUMIF(OFFSET(B262,1,0,50),B262,OFFSET(K262,1,0,50)),IF(F262="","",IF(ISERROR(VLOOKUP(F262,TræningsZoner!B:B,1,FALSE))=FALSE(),NormalDistance,IF(F262="Stigningsløb",StigningsløbDistance,IF(F262="Intervalløb",IntervalDistance,IF(F262="Temposkift",TemposkiftDistance,IF(F262="konkurrenceløb",KonkurrenceløbDistance,IF(F262="Distanceløb",DistanceløbDistance,"Ukendt træningstype"))))))))</f>
        <v>0.3</v>
      </c>
      <c r="L262" s="44"/>
      <c r="M262" s="45"/>
      <c r="N262" s="70"/>
    </row>
    <row r="263" spans="1:14" s="26" customFormat="1" hidden="1" outlineLevel="1" x14ac:dyDescent="0.25">
      <c r="A263" s="47"/>
      <c r="B263" s="48">
        <v>42790</v>
      </c>
      <c r="C263" s="44" t="str">
        <f t="shared" si="11"/>
        <v/>
      </c>
      <c r="D263" s="44" t="str">
        <f t="shared" si="12"/>
        <v/>
      </c>
      <c r="E263" s="44"/>
      <c r="F263" s="49" t="s">
        <v>36</v>
      </c>
      <c r="G263" s="49" t="s">
        <v>37</v>
      </c>
      <c r="H263" s="49" t="str">
        <f>IF(ISERROR(VLOOKUP(F263,Table3[[#All],[Type]],1,FALSE))=FALSE(),"",IF(F263="","",IFERROR(IFERROR(TræningsZone,StigningsløbZone),IF(F263="Intervalløb",IntervalZone,IF(F263="Temposkift",TemposkiftZone,IF(F263="Konkurrenceløb","N/A",IF(F263="Distanceløb",DistanceløbZone,"Ukendt træningstype")))))))</f>
        <v>Ae2</v>
      </c>
      <c r="I263" s="49" t="str">
        <f>IF(F263="Konkurrenceløb",KonkurrenceløbHastighed,IF(ISERROR(VLOOKUP(F263,Table3[[#All],[Type]],1,FALSE))=FALSE(),"",IF(F263="","",TræningsHastighed)))</f>
        <v>6:28</v>
      </c>
      <c r="J263" s="50">
        <f ca="1">IF(ISERROR(VLOOKUP(F263,Table3[[#All],[Type]],1,FALSE))=FALSE(),SUMIF(OFFSET(B263,1,0,50),B263,OFFSET(J263,1,0,50)),IF(F263="","",IF(ISERROR(VLOOKUP(F263,TræningsZoner!B:B,1,FALSE))=FALSE(),NormalTid,IF(F263="Stigningsløb",StigningsløbTid,IF(F263="Intervalløb",IntervalTid,IF(F263="Temposkift",TemposkiftTid,IF(F263="Konkurrenceløb",KonkurrenceløbTid,IF(F263="Distanceløb",DistanceløbTid,"Ukendt træningstype"))))))))</f>
        <v>3.2333333333333334</v>
      </c>
      <c r="K263" s="51">
        <f ca="1">IF(ISERROR(VLOOKUP(F263,Table3[[#All],[Type]],1,FALSE))=FALSE(),SUMIF(OFFSET(B263,1,0,50),B263,OFFSET(K263,1,0,50)),IF(F263="","",IF(ISERROR(VLOOKUP(F263,TræningsZoner!B:B,1,FALSE))=FALSE(),NormalDistance,IF(F263="Stigningsløb",StigningsløbDistance,IF(F263="Intervalløb",IntervalDistance,IF(F263="Temposkift",TemposkiftDistance,IF(F263="konkurrenceløb",KonkurrenceløbDistance,IF(F263="Distanceløb",DistanceløbDistance,"Ukendt træningstype"))))))))</f>
        <v>0.5</v>
      </c>
      <c r="L263" s="44"/>
      <c r="M263" s="45"/>
      <c r="N263" s="70"/>
    </row>
    <row r="264" spans="1:14" s="26" customFormat="1" hidden="1" outlineLevel="1" x14ac:dyDescent="0.25">
      <c r="A264" s="47"/>
      <c r="B264" s="48">
        <v>42790</v>
      </c>
      <c r="C264" s="44" t="str">
        <f t="shared" si="11"/>
        <v/>
      </c>
      <c r="D264" s="44" t="str">
        <f t="shared" si="12"/>
        <v/>
      </c>
      <c r="E264" s="44"/>
      <c r="F264" s="49" t="s">
        <v>36</v>
      </c>
      <c r="G264" s="49" t="s">
        <v>38</v>
      </c>
      <c r="H264" s="49" t="str">
        <f>IF(ISERROR(VLOOKUP(F264,Table3[[#All],[Type]],1,FALSE))=FALSE(),"",IF(F264="","",IFERROR(IFERROR(TræningsZone,StigningsløbZone),IF(F264="Intervalløb",IntervalZone,IF(F264="Temposkift",TemposkiftZone,IF(F264="Konkurrenceløb","N/A",IF(F264="Distanceløb",DistanceløbZone,"Ukendt træningstype")))))))</f>
        <v>An1</v>
      </c>
      <c r="I264" s="49" t="str">
        <f>IF(F264="Konkurrenceløb",KonkurrenceløbHastighed,IF(ISERROR(VLOOKUP(F264,Table3[[#All],[Type]],1,FALSE))=FALSE(),"",IF(F264="","",TræningsHastighed)))</f>
        <v>5:42,5</v>
      </c>
      <c r="J264" s="50">
        <f ca="1">IF(ISERROR(VLOOKUP(F264,Table3[[#All],[Type]],1,FALSE))=FALSE(),SUMIF(OFFSET(B264,1,0,50),B264,OFFSET(J264,1,0,50)),IF(F264="","",IF(ISERROR(VLOOKUP(F264,TræningsZoner!B:B,1,FALSE))=FALSE(),NormalTid,IF(F264="Stigningsløb",StigningsløbTid,IF(F264="Intervalløb",IntervalTid,IF(F264="Temposkift",TemposkiftTid,IF(F264="Konkurrenceløb",KonkurrenceløbTid,IF(F264="Distanceløb",DistanceløbTid,"Ukendt træningstype"))))))))</f>
        <v>2.8541666666666665</v>
      </c>
      <c r="K264" s="51">
        <f ca="1">IF(ISERROR(VLOOKUP(F264,Table3[[#All],[Type]],1,FALSE))=FALSE(),SUMIF(OFFSET(B264,1,0,50),B264,OFFSET(K264,1,0,50)),IF(F264="","",IF(ISERROR(VLOOKUP(F264,TræningsZoner!B:B,1,FALSE))=FALSE(),NormalDistance,IF(F264="Stigningsløb",StigningsløbDistance,IF(F264="Intervalløb",IntervalDistance,IF(F264="Temposkift",TemposkiftDistance,IF(F264="konkurrenceløb",KonkurrenceløbDistance,IF(F264="Distanceløb",DistanceløbDistance,"Ukendt træningstype"))))))))</f>
        <v>0.5</v>
      </c>
      <c r="L264" s="44"/>
      <c r="M264" s="45"/>
      <c r="N264" s="70"/>
    </row>
    <row r="265" spans="1:14" s="26" customFormat="1" hidden="1" outlineLevel="1" x14ac:dyDescent="0.25">
      <c r="A265" s="47"/>
      <c r="B265" s="48">
        <v>42790</v>
      </c>
      <c r="C265" s="44" t="str">
        <f t="shared" si="11"/>
        <v/>
      </c>
      <c r="D265" s="44" t="str">
        <f t="shared" si="12"/>
        <v/>
      </c>
      <c r="E265" s="44"/>
      <c r="F265" s="49" t="s">
        <v>36</v>
      </c>
      <c r="G265" s="49" t="s">
        <v>37</v>
      </c>
      <c r="H265" s="49" t="str">
        <f>IF(ISERROR(VLOOKUP(F265,Table3[[#All],[Type]],1,FALSE))=FALSE(),"",IF(F265="","",IFERROR(IFERROR(TræningsZone,StigningsløbZone),IF(F265="Intervalløb",IntervalZone,IF(F265="Temposkift",TemposkiftZone,IF(F265="Konkurrenceløb","N/A",IF(F265="Distanceløb",DistanceløbZone,"Ukendt træningstype")))))))</f>
        <v>Ae2</v>
      </c>
      <c r="I265" s="49" t="str">
        <f>IF(F265="Konkurrenceløb",KonkurrenceløbHastighed,IF(ISERROR(VLOOKUP(F265,Table3[[#All],[Type]],1,FALSE))=FALSE(),"",IF(F265="","",TræningsHastighed)))</f>
        <v>6:28</v>
      </c>
      <c r="J265" s="50">
        <f ca="1">IF(ISERROR(VLOOKUP(F265,Table3[[#All],[Type]],1,FALSE))=FALSE(),SUMIF(OFFSET(B265,1,0,50),B265,OFFSET(J265,1,0,50)),IF(F265="","",IF(ISERROR(VLOOKUP(F265,TræningsZoner!B:B,1,FALSE))=FALSE(),NormalTid,IF(F265="Stigningsløb",StigningsløbTid,IF(F265="Intervalløb",IntervalTid,IF(F265="Temposkift",TemposkiftTid,IF(F265="Konkurrenceløb",KonkurrenceløbTid,IF(F265="Distanceløb",DistanceløbTid,"Ukendt træningstype"))))))))</f>
        <v>3.2333333333333334</v>
      </c>
      <c r="K265" s="51">
        <f ca="1">IF(ISERROR(VLOOKUP(F265,Table3[[#All],[Type]],1,FALSE))=FALSE(),SUMIF(OFFSET(B265,1,0,50),B265,OFFSET(K265,1,0,50)),IF(F265="","",IF(ISERROR(VLOOKUP(F265,TræningsZoner!B:B,1,FALSE))=FALSE(),NormalDistance,IF(F265="Stigningsløb",StigningsløbDistance,IF(F265="Intervalløb",IntervalDistance,IF(F265="Temposkift",TemposkiftDistance,IF(F265="konkurrenceløb",KonkurrenceløbDistance,IF(F265="Distanceløb",DistanceløbDistance,"Ukendt træningstype"))))))))</f>
        <v>0.5</v>
      </c>
      <c r="L265" s="44"/>
      <c r="M265" s="45"/>
      <c r="N265" s="70"/>
    </row>
    <row r="266" spans="1:14" s="26" customFormat="1" hidden="1" outlineLevel="1" x14ac:dyDescent="0.25">
      <c r="A266" s="47"/>
      <c r="B266" s="48">
        <v>42790</v>
      </c>
      <c r="C266" s="44" t="str">
        <f t="shared" si="11"/>
        <v/>
      </c>
      <c r="D266" s="44" t="str">
        <f t="shared" si="12"/>
        <v/>
      </c>
      <c r="E266" s="44"/>
      <c r="F266" s="49" t="s">
        <v>36</v>
      </c>
      <c r="G266" s="49" t="s">
        <v>38</v>
      </c>
      <c r="H266" s="49" t="str">
        <f>IF(ISERROR(VLOOKUP(F266,Table3[[#All],[Type]],1,FALSE))=FALSE(),"",IF(F266="","",IFERROR(IFERROR(TræningsZone,StigningsløbZone),IF(F266="Intervalløb",IntervalZone,IF(F266="Temposkift",TemposkiftZone,IF(F266="Konkurrenceløb","N/A",IF(F266="Distanceløb",DistanceløbZone,"Ukendt træningstype")))))))</f>
        <v>An1</v>
      </c>
      <c r="I266" s="49" t="str">
        <f>IF(F266="Konkurrenceløb",KonkurrenceløbHastighed,IF(ISERROR(VLOOKUP(F266,Table3[[#All],[Type]],1,FALSE))=FALSE(),"",IF(F266="","",TræningsHastighed)))</f>
        <v>5:42,5</v>
      </c>
      <c r="J266" s="50">
        <f ca="1">IF(ISERROR(VLOOKUP(F266,Table3[[#All],[Type]],1,FALSE))=FALSE(),SUMIF(OFFSET(B266,1,0,50),B266,OFFSET(J266,1,0,50)),IF(F266="","",IF(ISERROR(VLOOKUP(F266,TræningsZoner!B:B,1,FALSE))=FALSE(),NormalTid,IF(F266="Stigningsløb",StigningsløbTid,IF(F266="Intervalløb",IntervalTid,IF(F266="Temposkift",TemposkiftTid,IF(F266="Konkurrenceløb",KonkurrenceløbTid,IF(F266="Distanceløb",DistanceløbTid,"Ukendt træningstype"))))))))</f>
        <v>2.8541666666666665</v>
      </c>
      <c r="K266" s="51">
        <f ca="1">IF(ISERROR(VLOOKUP(F266,Table3[[#All],[Type]],1,FALSE))=FALSE(),SUMIF(OFFSET(B266,1,0,50),B266,OFFSET(K266,1,0,50)),IF(F266="","",IF(ISERROR(VLOOKUP(F266,TræningsZoner!B:B,1,FALSE))=FALSE(),NormalDistance,IF(F266="Stigningsløb",StigningsløbDistance,IF(F266="Intervalløb",IntervalDistance,IF(F266="Temposkift",TemposkiftDistance,IF(F266="konkurrenceløb",KonkurrenceløbDistance,IF(F266="Distanceløb",DistanceløbDistance,"Ukendt træningstype"))))))))</f>
        <v>0.5</v>
      </c>
      <c r="L266" s="44"/>
      <c r="M266" s="45"/>
      <c r="N266" s="70"/>
    </row>
    <row r="267" spans="1:14" s="26" customFormat="1" hidden="1" outlineLevel="1" x14ac:dyDescent="0.25">
      <c r="A267" s="47"/>
      <c r="B267" s="48">
        <v>42790</v>
      </c>
      <c r="C267" s="44" t="str">
        <f t="shared" si="11"/>
        <v/>
      </c>
      <c r="D267" s="44" t="str">
        <f t="shared" si="12"/>
        <v/>
      </c>
      <c r="E267" s="44"/>
      <c r="F267" s="49" t="s">
        <v>41</v>
      </c>
      <c r="G267" s="49" t="s">
        <v>43</v>
      </c>
      <c r="H267" s="49" t="str">
        <f>IF(ISERROR(VLOOKUP(F267,Table3[[#All],[Type]],1,FALSE))=FALSE(),"",IF(F267="","",IFERROR(IFERROR(TræningsZone,StigningsløbZone),IF(F267="Intervalløb",IntervalZone,IF(F267="Temposkift",TemposkiftZone,IF(F267="Konkurrenceløb","N/A",IF(F267="Distanceløb",DistanceløbZone,"Ukendt træningstype")))))))</f>
        <v>Rest</v>
      </c>
      <c r="I267" s="49" t="str">
        <f>IF(F267="Konkurrenceløb",KonkurrenceløbHastighed,IF(ISERROR(VLOOKUP(F267,Table3[[#All],[Type]],1,FALSE))=FALSE(),"",IF(F267="","",TræningsHastighed)))</f>
        <v>9:59,5</v>
      </c>
      <c r="J267" s="50">
        <f ca="1">IF(ISERROR(VLOOKUP(F267,Table3[[#All],[Type]],1,FALSE))=FALSE(),SUMIF(OFFSET(B267,1,0,50),B267,OFFSET(J267,1,0,50)),IF(F267="","",IF(ISERROR(VLOOKUP(F267,TræningsZoner!B:B,1,FALSE))=FALSE(),NormalTid,IF(F267="Stigningsløb",StigningsløbTid,IF(F267="Intervalløb",IntervalTid,IF(F267="Temposkift",TemposkiftTid,IF(F267="Konkurrenceløb",KonkurrenceløbTid,IF(F267="Distanceløb",DistanceløbTid,"Ukendt træningstype"))))))))</f>
        <v>5</v>
      </c>
      <c r="K267" s="51">
        <f ca="1">IF(ISERROR(VLOOKUP(F267,Table3[[#All],[Type]],1,FALSE))=FALSE(),SUMIF(OFFSET(B267,1,0,50),B267,OFFSET(K267,1,0,50)),IF(F267="","",IF(ISERROR(VLOOKUP(F267,TræningsZoner!B:B,1,FALSE))=FALSE(),NormalDistance,IF(F267="Stigningsløb",StigningsløbDistance,IF(F267="Intervalløb",IntervalDistance,IF(F267="Temposkift",TemposkiftDistance,IF(F267="konkurrenceløb",KonkurrenceløbDistance,IF(F267="Distanceløb",DistanceløbDistance,"Ukendt træningstype"))))))))</f>
        <v>0.50041701417848206</v>
      </c>
      <c r="L267" s="44"/>
      <c r="M267" s="45"/>
      <c r="N267" s="70"/>
    </row>
    <row r="268" spans="1:14" s="26" customFormat="1" hidden="1" outlineLevel="1" x14ac:dyDescent="0.25">
      <c r="A268" s="47"/>
      <c r="B268" s="48">
        <v>42790</v>
      </c>
      <c r="C268" s="44" t="str">
        <f t="shared" si="11"/>
        <v/>
      </c>
      <c r="D268" s="44" t="str">
        <f t="shared" si="12"/>
        <v/>
      </c>
      <c r="E268" s="44"/>
      <c r="F268" s="49" t="s">
        <v>36</v>
      </c>
      <c r="G268" s="49" t="s">
        <v>37</v>
      </c>
      <c r="H268" s="49" t="str">
        <f>IF(ISERROR(VLOOKUP(F268,Table3[[#All],[Type]],1,FALSE))=FALSE(),"",IF(F268="","",IFERROR(IFERROR(TræningsZone,StigningsløbZone),IF(F268="Intervalløb",IntervalZone,IF(F268="Temposkift",TemposkiftZone,IF(F268="Konkurrenceløb","N/A",IF(F268="Distanceløb",DistanceløbZone,"Ukendt træningstype")))))))</f>
        <v>Ae2</v>
      </c>
      <c r="I268" s="49" t="str">
        <f>IF(F268="Konkurrenceløb",KonkurrenceløbHastighed,IF(ISERROR(VLOOKUP(F268,Table3[[#All],[Type]],1,FALSE))=FALSE(),"",IF(F268="","",TræningsHastighed)))</f>
        <v>6:28</v>
      </c>
      <c r="J268" s="50">
        <f ca="1">IF(ISERROR(VLOOKUP(F268,Table3[[#All],[Type]],1,FALSE))=FALSE(),SUMIF(OFFSET(B268,1,0,50),B268,OFFSET(J268,1,0,50)),IF(F268="","",IF(ISERROR(VLOOKUP(F268,TræningsZoner!B:B,1,FALSE))=FALSE(),NormalTid,IF(F268="Stigningsløb",StigningsløbTid,IF(F268="Intervalløb",IntervalTid,IF(F268="Temposkift",TemposkiftTid,IF(F268="Konkurrenceløb",KonkurrenceløbTid,IF(F268="Distanceløb",DistanceløbTid,"Ukendt træningstype"))))))))</f>
        <v>3.2333333333333334</v>
      </c>
      <c r="K268" s="51">
        <f ca="1">IF(ISERROR(VLOOKUP(F268,Table3[[#All],[Type]],1,FALSE))=FALSE(),SUMIF(OFFSET(B268,1,0,50),B268,OFFSET(K268,1,0,50)),IF(F268="","",IF(ISERROR(VLOOKUP(F268,TræningsZoner!B:B,1,FALSE))=FALSE(),NormalDistance,IF(F268="Stigningsløb",StigningsløbDistance,IF(F268="Intervalløb",IntervalDistance,IF(F268="Temposkift",TemposkiftDistance,IF(F268="konkurrenceløb",KonkurrenceløbDistance,IF(F268="Distanceløb",DistanceløbDistance,"Ukendt træningstype"))))))))</f>
        <v>0.5</v>
      </c>
      <c r="L268" s="44"/>
      <c r="M268" s="45"/>
      <c r="N268" s="70"/>
    </row>
    <row r="269" spans="1:14" s="26" customFormat="1" hidden="1" outlineLevel="1" x14ac:dyDescent="0.25">
      <c r="A269" s="47"/>
      <c r="B269" s="48">
        <v>42790</v>
      </c>
      <c r="C269" s="44" t="str">
        <f t="shared" si="11"/>
        <v/>
      </c>
      <c r="D269" s="44" t="str">
        <f t="shared" si="12"/>
        <v/>
      </c>
      <c r="E269" s="44"/>
      <c r="F269" s="49" t="s">
        <v>36</v>
      </c>
      <c r="G269" s="49" t="s">
        <v>38</v>
      </c>
      <c r="H269" s="49" t="str">
        <f>IF(ISERROR(VLOOKUP(F269,Table3[[#All],[Type]],1,FALSE))=FALSE(),"",IF(F269="","",IFERROR(IFERROR(TræningsZone,StigningsløbZone),IF(F269="Intervalløb",IntervalZone,IF(F269="Temposkift",TemposkiftZone,IF(F269="Konkurrenceløb","N/A",IF(F269="Distanceløb",DistanceløbZone,"Ukendt træningstype")))))))</f>
        <v>An1</v>
      </c>
      <c r="I269" s="49" t="str">
        <f>IF(F269="Konkurrenceløb",KonkurrenceløbHastighed,IF(ISERROR(VLOOKUP(F269,Table3[[#All],[Type]],1,FALSE))=FALSE(),"",IF(F269="","",TræningsHastighed)))</f>
        <v>5:42,5</v>
      </c>
      <c r="J269" s="50">
        <f ca="1">IF(ISERROR(VLOOKUP(F269,Table3[[#All],[Type]],1,FALSE))=FALSE(),SUMIF(OFFSET(B269,1,0,50),B269,OFFSET(J269,1,0,50)),IF(F269="","",IF(ISERROR(VLOOKUP(F269,TræningsZoner!B:B,1,FALSE))=FALSE(),NormalTid,IF(F269="Stigningsløb",StigningsløbTid,IF(F269="Intervalløb",IntervalTid,IF(F269="Temposkift",TemposkiftTid,IF(F269="Konkurrenceløb",KonkurrenceløbTid,IF(F269="Distanceløb",DistanceløbTid,"Ukendt træningstype"))))))))</f>
        <v>2.8541666666666665</v>
      </c>
      <c r="K269" s="51">
        <f ca="1">IF(ISERROR(VLOOKUP(F269,Table3[[#All],[Type]],1,FALSE))=FALSE(),SUMIF(OFFSET(B269,1,0,50),B269,OFFSET(K269,1,0,50)),IF(F269="","",IF(ISERROR(VLOOKUP(F269,TræningsZoner!B:B,1,FALSE))=FALSE(),NormalDistance,IF(F269="Stigningsløb",StigningsløbDistance,IF(F269="Intervalløb",IntervalDistance,IF(F269="Temposkift",TemposkiftDistance,IF(F269="konkurrenceløb",KonkurrenceløbDistance,IF(F269="Distanceløb",DistanceløbDistance,"Ukendt træningstype"))))))))</f>
        <v>0.5</v>
      </c>
      <c r="L269" s="44"/>
      <c r="M269" s="45"/>
      <c r="N269" s="70"/>
    </row>
    <row r="270" spans="1:14" s="26" customFormat="1" hidden="1" outlineLevel="1" x14ac:dyDescent="0.25">
      <c r="A270" s="47"/>
      <c r="B270" s="48">
        <v>42790</v>
      </c>
      <c r="C270" s="44" t="str">
        <f t="shared" si="11"/>
        <v/>
      </c>
      <c r="D270" s="44" t="str">
        <f t="shared" si="12"/>
        <v/>
      </c>
      <c r="E270" s="44"/>
      <c r="F270" s="49" t="s">
        <v>36</v>
      </c>
      <c r="G270" s="49" t="s">
        <v>37</v>
      </c>
      <c r="H270" s="49" t="str">
        <f>IF(ISERROR(VLOOKUP(F270,Table3[[#All],[Type]],1,FALSE))=FALSE(),"",IF(F270="","",IFERROR(IFERROR(TræningsZone,StigningsløbZone),IF(F270="Intervalløb",IntervalZone,IF(F270="Temposkift",TemposkiftZone,IF(F270="Konkurrenceløb","N/A",IF(F270="Distanceløb",DistanceløbZone,"Ukendt træningstype")))))))</f>
        <v>Ae2</v>
      </c>
      <c r="I270" s="49" t="str">
        <f>IF(F270="Konkurrenceløb",KonkurrenceløbHastighed,IF(ISERROR(VLOOKUP(F270,Table3[[#All],[Type]],1,FALSE))=FALSE(),"",IF(F270="","",TræningsHastighed)))</f>
        <v>6:28</v>
      </c>
      <c r="J270" s="50">
        <f ca="1">IF(ISERROR(VLOOKUP(F270,Table3[[#All],[Type]],1,FALSE))=FALSE(),SUMIF(OFFSET(B270,1,0,50),B270,OFFSET(J270,1,0,50)),IF(F270="","",IF(ISERROR(VLOOKUP(F270,TræningsZoner!B:B,1,FALSE))=FALSE(),NormalTid,IF(F270="Stigningsløb",StigningsløbTid,IF(F270="Intervalløb",IntervalTid,IF(F270="Temposkift",TemposkiftTid,IF(F270="Konkurrenceløb",KonkurrenceløbTid,IF(F270="Distanceløb",DistanceløbTid,"Ukendt træningstype"))))))))</f>
        <v>3.2333333333333334</v>
      </c>
      <c r="K270" s="51">
        <f ca="1">IF(ISERROR(VLOOKUP(F270,Table3[[#All],[Type]],1,FALSE))=FALSE(),SUMIF(OFFSET(B270,1,0,50),B270,OFFSET(K270,1,0,50)),IF(F270="","",IF(ISERROR(VLOOKUP(F270,TræningsZoner!B:B,1,FALSE))=FALSE(),NormalDistance,IF(F270="Stigningsløb",StigningsløbDistance,IF(F270="Intervalløb",IntervalDistance,IF(F270="Temposkift",TemposkiftDistance,IF(F270="konkurrenceløb",KonkurrenceløbDistance,IF(F270="Distanceløb",DistanceløbDistance,"Ukendt træningstype"))))))))</f>
        <v>0.5</v>
      </c>
      <c r="L270" s="44"/>
      <c r="M270" s="45"/>
      <c r="N270" s="70"/>
    </row>
    <row r="271" spans="1:14" s="26" customFormat="1" hidden="1" outlineLevel="1" x14ac:dyDescent="0.25">
      <c r="A271" s="47"/>
      <c r="B271" s="48">
        <v>42790</v>
      </c>
      <c r="C271" s="44" t="str">
        <f t="shared" si="11"/>
        <v/>
      </c>
      <c r="D271" s="44" t="str">
        <f t="shared" si="12"/>
        <v/>
      </c>
      <c r="E271" s="44"/>
      <c r="F271" s="49" t="s">
        <v>36</v>
      </c>
      <c r="G271" s="49" t="s">
        <v>38</v>
      </c>
      <c r="H271" s="49" t="str">
        <f>IF(ISERROR(VLOOKUP(F271,Table3[[#All],[Type]],1,FALSE))=FALSE(),"",IF(F271="","",IFERROR(IFERROR(TræningsZone,StigningsløbZone),IF(F271="Intervalløb",IntervalZone,IF(F271="Temposkift",TemposkiftZone,IF(F271="Konkurrenceløb","N/A",IF(F271="Distanceløb",DistanceløbZone,"Ukendt træningstype")))))))</f>
        <v>An1</v>
      </c>
      <c r="I271" s="49" t="str">
        <f>IF(F271="Konkurrenceløb",KonkurrenceløbHastighed,IF(ISERROR(VLOOKUP(F271,Table3[[#All],[Type]],1,FALSE))=FALSE(),"",IF(F271="","",TræningsHastighed)))</f>
        <v>5:42,5</v>
      </c>
      <c r="J271" s="50">
        <f ca="1">IF(ISERROR(VLOOKUP(F271,Table3[[#All],[Type]],1,FALSE))=FALSE(),SUMIF(OFFSET(B271,1,0,50),B271,OFFSET(J271,1,0,50)),IF(F271="","",IF(ISERROR(VLOOKUP(F271,TræningsZoner!B:B,1,FALSE))=FALSE(),NormalTid,IF(F271="Stigningsløb",StigningsløbTid,IF(F271="Intervalløb",IntervalTid,IF(F271="Temposkift",TemposkiftTid,IF(F271="Konkurrenceløb",KonkurrenceløbTid,IF(F271="Distanceløb",DistanceløbTid,"Ukendt træningstype"))))))))</f>
        <v>2.8541666666666665</v>
      </c>
      <c r="K271" s="51">
        <f ca="1">IF(ISERROR(VLOOKUP(F271,Table3[[#All],[Type]],1,FALSE))=FALSE(),SUMIF(OFFSET(B271,1,0,50),B271,OFFSET(K271,1,0,50)),IF(F271="","",IF(ISERROR(VLOOKUP(F271,TræningsZoner!B:B,1,FALSE))=FALSE(),NormalDistance,IF(F271="Stigningsløb",StigningsløbDistance,IF(F271="Intervalløb",IntervalDistance,IF(F271="Temposkift",TemposkiftDistance,IF(F271="konkurrenceløb",KonkurrenceløbDistance,IF(F271="Distanceløb",DistanceløbDistance,"Ukendt træningstype"))))))))</f>
        <v>0.5</v>
      </c>
      <c r="L271" s="44"/>
      <c r="M271" s="45"/>
      <c r="N271" s="70"/>
    </row>
    <row r="272" spans="1:14" s="26" customFormat="1" hidden="1" outlineLevel="1" x14ac:dyDescent="0.25">
      <c r="A272" s="47"/>
      <c r="B272" s="48">
        <v>42790</v>
      </c>
      <c r="C272" s="44" t="str">
        <f t="shared" si="11"/>
        <v/>
      </c>
      <c r="D272" s="44" t="str">
        <f t="shared" si="12"/>
        <v/>
      </c>
      <c r="E272" s="44"/>
      <c r="F272" s="49" t="s">
        <v>41</v>
      </c>
      <c r="G272" s="49" t="s">
        <v>43</v>
      </c>
      <c r="H272" s="49" t="str">
        <f>IF(ISERROR(VLOOKUP(F272,Table3[[#All],[Type]],1,FALSE))=FALSE(),"",IF(F272="","",IFERROR(IFERROR(TræningsZone,StigningsløbZone),IF(F272="Intervalløb",IntervalZone,IF(F272="Temposkift",TemposkiftZone,IF(F272="Konkurrenceløb","N/A",IF(F272="Distanceløb",DistanceløbZone,"Ukendt træningstype")))))))</f>
        <v>Rest</v>
      </c>
      <c r="I272" s="49" t="str">
        <f>IF(F272="Konkurrenceløb",KonkurrenceløbHastighed,IF(ISERROR(VLOOKUP(F272,Table3[[#All],[Type]],1,FALSE))=FALSE(),"",IF(F272="","",TræningsHastighed)))</f>
        <v>9:59,5</v>
      </c>
      <c r="J272" s="50">
        <f ca="1">IF(ISERROR(VLOOKUP(F272,Table3[[#All],[Type]],1,FALSE))=FALSE(),SUMIF(OFFSET(B272,1,0,50),B272,OFFSET(J272,1,0,50)),IF(F272="","",IF(ISERROR(VLOOKUP(F272,TræningsZoner!B:B,1,FALSE))=FALSE(),NormalTid,IF(F272="Stigningsløb",StigningsløbTid,IF(F272="Intervalløb",IntervalTid,IF(F272="Temposkift",TemposkiftTid,IF(F272="Konkurrenceløb",KonkurrenceløbTid,IF(F272="Distanceløb",DistanceløbTid,"Ukendt træningstype"))))))))</f>
        <v>5</v>
      </c>
      <c r="K272" s="51">
        <f ca="1">IF(ISERROR(VLOOKUP(F272,Table3[[#All],[Type]],1,FALSE))=FALSE(),SUMIF(OFFSET(B272,1,0,50),B272,OFFSET(K272,1,0,50)),IF(F272="","",IF(ISERROR(VLOOKUP(F272,TræningsZoner!B:B,1,FALSE))=FALSE(),NormalDistance,IF(F272="Stigningsløb",StigningsløbDistance,IF(F272="Intervalløb",IntervalDistance,IF(F272="Temposkift",TemposkiftDistance,IF(F272="konkurrenceløb",KonkurrenceløbDistance,IF(F272="Distanceløb",DistanceløbDistance,"Ukendt træningstype"))))))))</f>
        <v>0.50041701417848206</v>
      </c>
      <c r="L272" s="44"/>
      <c r="M272" s="45"/>
      <c r="N272" s="70"/>
    </row>
    <row r="273" spans="1:14" s="26" customFormat="1" hidden="1" outlineLevel="1" x14ac:dyDescent="0.25">
      <c r="A273" s="47"/>
      <c r="B273" s="48">
        <v>42790</v>
      </c>
      <c r="C273" s="44" t="str">
        <f t="shared" si="11"/>
        <v/>
      </c>
      <c r="D273" s="44" t="str">
        <f t="shared" si="12"/>
        <v/>
      </c>
      <c r="E273" s="44"/>
      <c r="F273" s="49" t="s">
        <v>36</v>
      </c>
      <c r="G273" s="49" t="s">
        <v>37</v>
      </c>
      <c r="H273" s="49" t="str">
        <f>IF(ISERROR(VLOOKUP(F273,Table3[[#All],[Type]],1,FALSE))=FALSE(),"",IF(F273="","",IFERROR(IFERROR(TræningsZone,StigningsløbZone),IF(F273="Intervalløb",IntervalZone,IF(F273="Temposkift",TemposkiftZone,IF(F273="Konkurrenceløb","N/A",IF(F273="Distanceløb",DistanceløbZone,"Ukendt træningstype")))))))</f>
        <v>Ae2</v>
      </c>
      <c r="I273" s="49" t="str">
        <f>IF(F273="Konkurrenceløb",KonkurrenceløbHastighed,IF(ISERROR(VLOOKUP(F273,Table3[[#All],[Type]],1,FALSE))=FALSE(),"",IF(F273="","",TræningsHastighed)))</f>
        <v>6:28</v>
      </c>
      <c r="J273" s="50">
        <f ca="1">IF(ISERROR(VLOOKUP(F273,Table3[[#All],[Type]],1,FALSE))=FALSE(),SUMIF(OFFSET(B273,1,0,50),B273,OFFSET(J273,1,0,50)),IF(F273="","",IF(ISERROR(VLOOKUP(F273,TræningsZoner!B:B,1,FALSE))=FALSE(),NormalTid,IF(F273="Stigningsløb",StigningsløbTid,IF(F273="Intervalløb",IntervalTid,IF(F273="Temposkift",TemposkiftTid,IF(F273="Konkurrenceløb",KonkurrenceløbTid,IF(F273="Distanceløb",DistanceløbTid,"Ukendt træningstype"))))))))</f>
        <v>3.2333333333333334</v>
      </c>
      <c r="K273" s="51">
        <f ca="1">IF(ISERROR(VLOOKUP(F273,Table3[[#All],[Type]],1,FALSE))=FALSE(),SUMIF(OFFSET(B273,1,0,50),B273,OFFSET(K273,1,0,50)),IF(F273="","",IF(ISERROR(VLOOKUP(F273,TræningsZoner!B:B,1,FALSE))=FALSE(),NormalDistance,IF(F273="Stigningsløb",StigningsløbDistance,IF(F273="Intervalløb",IntervalDistance,IF(F273="Temposkift",TemposkiftDistance,IF(F273="konkurrenceløb",KonkurrenceløbDistance,IF(F273="Distanceløb",DistanceløbDistance,"Ukendt træningstype"))))))))</f>
        <v>0.5</v>
      </c>
      <c r="L273" s="44"/>
      <c r="M273" s="45"/>
      <c r="N273" s="70"/>
    </row>
    <row r="274" spans="1:14" s="26" customFormat="1" hidden="1" outlineLevel="1" x14ac:dyDescent="0.25">
      <c r="A274" s="47"/>
      <c r="B274" s="48">
        <v>42790</v>
      </c>
      <c r="C274" s="44" t="str">
        <f t="shared" si="11"/>
        <v/>
      </c>
      <c r="D274" s="44" t="str">
        <f t="shared" si="12"/>
        <v/>
      </c>
      <c r="E274" s="44"/>
      <c r="F274" s="49" t="s">
        <v>36</v>
      </c>
      <c r="G274" s="49" t="s">
        <v>38</v>
      </c>
      <c r="H274" s="49" t="str">
        <f>IF(ISERROR(VLOOKUP(F274,Table3[[#All],[Type]],1,FALSE))=FALSE(),"",IF(F274="","",IFERROR(IFERROR(TræningsZone,StigningsløbZone),IF(F274="Intervalløb",IntervalZone,IF(F274="Temposkift",TemposkiftZone,IF(F274="Konkurrenceløb","N/A",IF(F274="Distanceløb",DistanceløbZone,"Ukendt træningstype")))))))</f>
        <v>An1</v>
      </c>
      <c r="I274" s="49" t="str">
        <f>IF(F274="Konkurrenceløb",KonkurrenceløbHastighed,IF(ISERROR(VLOOKUP(F274,Table3[[#All],[Type]],1,FALSE))=FALSE(),"",IF(F274="","",TræningsHastighed)))</f>
        <v>5:42,5</v>
      </c>
      <c r="J274" s="50">
        <f ca="1">IF(ISERROR(VLOOKUP(F274,Table3[[#All],[Type]],1,FALSE))=FALSE(),SUMIF(OFFSET(B274,1,0,50),B274,OFFSET(J274,1,0,50)),IF(F274="","",IF(ISERROR(VLOOKUP(F274,TræningsZoner!B:B,1,FALSE))=FALSE(),NormalTid,IF(F274="Stigningsløb",StigningsløbTid,IF(F274="Intervalløb",IntervalTid,IF(F274="Temposkift",TemposkiftTid,IF(F274="Konkurrenceløb",KonkurrenceløbTid,IF(F274="Distanceløb",DistanceløbTid,"Ukendt træningstype"))))))))</f>
        <v>2.8541666666666665</v>
      </c>
      <c r="K274" s="51">
        <f ca="1">IF(ISERROR(VLOOKUP(F274,Table3[[#All],[Type]],1,FALSE))=FALSE(),SUMIF(OFFSET(B274,1,0,50),B274,OFFSET(K274,1,0,50)),IF(F274="","",IF(ISERROR(VLOOKUP(F274,TræningsZoner!B:B,1,FALSE))=FALSE(),NormalDistance,IF(F274="Stigningsløb",StigningsløbDistance,IF(F274="Intervalløb",IntervalDistance,IF(F274="Temposkift",TemposkiftDistance,IF(F274="konkurrenceløb",KonkurrenceløbDistance,IF(F274="Distanceløb",DistanceløbDistance,"Ukendt træningstype"))))))))</f>
        <v>0.5</v>
      </c>
      <c r="L274" s="44"/>
      <c r="M274" s="45"/>
      <c r="N274" s="70"/>
    </row>
    <row r="275" spans="1:14" s="26" customFormat="1" hidden="1" outlineLevel="1" x14ac:dyDescent="0.25">
      <c r="A275" s="47"/>
      <c r="B275" s="48">
        <v>42790</v>
      </c>
      <c r="C275" s="44" t="str">
        <f t="shared" si="11"/>
        <v/>
      </c>
      <c r="D275" s="44" t="str">
        <f t="shared" si="12"/>
        <v/>
      </c>
      <c r="E275" s="44"/>
      <c r="F275" s="49" t="s">
        <v>36</v>
      </c>
      <c r="G275" s="49" t="s">
        <v>37</v>
      </c>
      <c r="H275" s="49" t="str">
        <f>IF(ISERROR(VLOOKUP(F275,Table3[[#All],[Type]],1,FALSE))=FALSE(),"",IF(F275="","",IFERROR(IFERROR(TræningsZone,StigningsløbZone),IF(F275="Intervalløb",IntervalZone,IF(F275="Temposkift",TemposkiftZone,IF(F275="Konkurrenceløb","N/A",IF(F275="Distanceløb",DistanceløbZone,"Ukendt træningstype")))))))</f>
        <v>Ae2</v>
      </c>
      <c r="I275" s="49" t="str">
        <f>IF(F275="Konkurrenceløb",KonkurrenceløbHastighed,IF(ISERROR(VLOOKUP(F275,Table3[[#All],[Type]],1,FALSE))=FALSE(),"",IF(F275="","",TræningsHastighed)))</f>
        <v>6:28</v>
      </c>
      <c r="J275" s="50">
        <f ca="1">IF(ISERROR(VLOOKUP(F275,Table3[[#All],[Type]],1,FALSE))=FALSE(),SUMIF(OFFSET(B275,1,0,50),B275,OFFSET(J275,1,0,50)),IF(F275="","",IF(ISERROR(VLOOKUP(F275,TræningsZoner!B:B,1,FALSE))=FALSE(),NormalTid,IF(F275="Stigningsløb",StigningsløbTid,IF(F275="Intervalløb",IntervalTid,IF(F275="Temposkift",TemposkiftTid,IF(F275="Konkurrenceløb",KonkurrenceløbTid,IF(F275="Distanceløb",DistanceløbTid,"Ukendt træningstype"))))))))</f>
        <v>3.2333333333333334</v>
      </c>
      <c r="K275" s="51">
        <f ca="1">IF(ISERROR(VLOOKUP(F275,Table3[[#All],[Type]],1,FALSE))=FALSE(),SUMIF(OFFSET(B275,1,0,50),B275,OFFSET(K275,1,0,50)),IF(F275="","",IF(ISERROR(VLOOKUP(F275,TræningsZoner!B:B,1,FALSE))=FALSE(),NormalDistance,IF(F275="Stigningsløb",StigningsløbDistance,IF(F275="Intervalløb",IntervalDistance,IF(F275="Temposkift",TemposkiftDistance,IF(F275="konkurrenceløb",KonkurrenceløbDistance,IF(F275="Distanceløb",DistanceløbDistance,"Ukendt træningstype"))))))))</f>
        <v>0.5</v>
      </c>
      <c r="L275" s="44"/>
      <c r="M275" s="45"/>
      <c r="N275" s="70"/>
    </row>
    <row r="276" spans="1:14" s="26" customFormat="1" hidden="1" outlineLevel="1" x14ac:dyDescent="0.25">
      <c r="A276" s="47"/>
      <c r="B276" s="48">
        <v>42790</v>
      </c>
      <c r="C276" s="44" t="str">
        <f t="shared" si="11"/>
        <v/>
      </c>
      <c r="D276" s="44" t="str">
        <f t="shared" si="12"/>
        <v/>
      </c>
      <c r="E276" s="44"/>
      <c r="F276" s="49" t="s">
        <v>36</v>
      </c>
      <c r="G276" s="49" t="s">
        <v>38</v>
      </c>
      <c r="H276" s="49" t="str">
        <f>IF(ISERROR(VLOOKUP(F276,Table3[[#All],[Type]],1,FALSE))=FALSE(),"",IF(F276="","",IFERROR(IFERROR(TræningsZone,StigningsløbZone),IF(F276="Intervalløb",IntervalZone,IF(F276="Temposkift",TemposkiftZone,IF(F276="Konkurrenceløb","N/A",IF(F276="Distanceløb",DistanceløbZone,"Ukendt træningstype")))))))</f>
        <v>An1</v>
      </c>
      <c r="I276" s="49" t="str">
        <f>IF(F276="Konkurrenceløb",KonkurrenceløbHastighed,IF(ISERROR(VLOOKUP(F276,Table3[[#All],[Type]],1,FALSE))=FALSE(),"",IF(F276="","",TræningsHastighed)))</f>
        <v>5:42,5</v>
      </c>
      <c r="J276" s="50">
        <f ca="1">IF(ISERROR(VLOOKUP(F276,Table3[[#All],[Type]],1,FALSE))=FALSE(),SUMIF(OFFSET(B276,1,0,50),B276,OFFSET(J276,1,0,50)),IF(F276="","",IF(ISERROR(VLOOKUP(F276,TræningsZoner!B:B,1,FALSE))=FALSE(),NormalTid,IF(F276="Stigningsløb",StigningsløbTid,IF(F276="Intervalløb",IntervalTid,IF(F276="Temposkift",TemposkiftTid,IF(F276="Konkurrenceløb",KonkurrenceløbTid,IF(F276="Distanceløb",DistanceløbTid,"Ukendt træningstype"))))))))</f>
        <v>2.8541666666666665</v>
      </c>
      <c r="K276" s="51">
        <f ca="1">IF(ISERROR(VLOOKUP(F276,Table3[[#All],[Type]],1,FALSE))=FALSE(),SUMIF(OFFSET(B276,1,0,50),B276,OFFSET(K276,1,0,50)),IF(F276="","",IF(ISERROR(VLOOKUP(F276,TræningsZoner!B:B,1,FALSE))=FALSE(),NormalDistance,IF(F276="Stigningsløb",StigningsløbDistance,IF(F276="Intervalløb",IntervalDistance,IF(F276="Temposkift",TemposkiftDistance,IF(F276="konkurrenceløb",KonkurrenceløbDistance,IF(F276="Distanceløb",DistanceløbDistance,"Ukendt træningstype"))))))))</f>
        <v>0.5</v>
      </c>
      <c r="L276" s="44"/>
      <c r="M276" s="45"/>
      <c r="N276" s="70"/>
    </row>
    <row r="277" spans="1:14" s="26" customFormat="1" hidden="1" outlineLevel="1" x14ac:dyDescent="0.25">
      <c r="A277" s="47"/>
      <c r="B277" s="48">
        <v>42790</v>
      </c>
      <c r="C277" s="44" t="str">
        <f t="shared" si="11"/>
        <v/>
      </c>
      <c r="D277" s="44" t="str">
        <f t="shared" si="12"/>
        <v/>
      </c>
      <c r="E277" s="44"/>
      <c r="F277" s="49" t="s">
        <v>23</v>
      </c>
      <c r="G277" s="49" t="s">
        <v>26</v>
      </c>
      <c r="H277" s="49" t="str">
        <f>IF(ISERROR(VLOOKUP(F277,Table3[[#All],[Type]],1,FALSE))=FALSE(),"",IF(F277="","",IFERROR(IFERROR(TræningsZone,StigningsløbZone),IF(F277="Intervalløb",IntervalZone,IF(F277="Temposkift",TemposkiftZone,IF(F277="Konkurrenceløb","N/A",IF(F277="Distanceløb",DistanceløbZone,"Ukendt træningstype")))))))</f>
        <v>Ae1</v>
      </c>
      <c r="I277" s="49" t="str">
        <f>IF(F277="Konkurrenceløb",KonkurrenceløbHastighed,IF(ISERROR(VLOOKUP(F277,Table3[[#All],[Type]],1,FALSE))=FALSE(),"",IF(F277="","",TræningsHastighed)))</f>
        <v>7:07,5</v>
      </c>
      <c r="J277" s="50">
        <f ca="1">IF(ISERROR(VLOOKUP(F277,Table3[[#All],[Type]],1,FALSE))=FALSE(),SUMIF(OFFSET(B277,1,0,50),B277,OFFSET(J277,1,0,50)),IF(F277="","",IF(ISERROR(VLOOKUP(F277,TræningsZoner!B:B,1,FALSE))=FALSE(),NormalTid,IF(F277="Stigningsløb",StigningsløbTid,IF(F277="Intervalløb",IntervalTid,IF(F277="Temposkift",TemposkiftTid,IF(F277="Konkurrenceløb",KonkurrenceløbTid,IF(F277="Distanceløb",DistanceløbTid,"Ukendt træningstype"))))))))</f>
        <v>15</v>
      </c>
      <c r="K277" s="51">
        <f ca="1">IF(ISERROR(VLOOKUP(F277,Table3[[#All],[Type]],1,FALSE))=FALSE(),SUMIF(OFFSET(B277,1,0,50),B277,OFFSET(K277,1,0,50)),IF(F277="","",IF(ISERROR(VLOOKUP(F277,TræningsZoner!B:B,1,FALSE))=FALSE(),NormalDistance,IF(F277="Stigningsløb",StigningsløbDistance,IF(F277="Intervalløb",IntervalDistance,IF(F277="Temposkift",TemposkiftDistance,IF(F277="konkurrenceløb",KonkurrenceløbDistance,IF(F277="Distanceløb",DistanceløbDistance,"Ukendt træningstype"))))))))</f>
        <v>2.1052631578947367</v>
      </c>
      <c r="L277" s="44"/>
      <c r="M277" s="45"/>
      <c r="N277" s="70"/>
    </row>
    <row r="278" spans="1:14" collapsed="1" x14ac:dyDescent="0.25">
      <c r="A278" s="42">
        <f t="shared" si="8"/>
        <v>42788</v>
      </c>
      <c r="B278" s="43">
        <v>42788</v>
      </c>
      <c r="C278" s="44">
        <f t="shared" si="11"/>
        <v>9</v>
      </c>
      <c r="D278" s="44">
        <f t="shared" si="12"/>
        <v>2017</v>
      </c>
      <c r="E278" s="44" t="s">
        <v>18</v>
      </c>
      <c r="F278" s="45" t="s">
        <v>22</v>
      </c>
      <c r="G278" s="45"/>
      <c r="H278" s="45" t="str">
        <f>IF(ISERROR(VLOOKUP(F278,Table3[[#All],[Type]],1,FALSE))=FALSE(),"",IF(F278="","",IFERROR(IFERROR(TræningsZone,StigningsløbZone),IF(F278="Intervalløb",IntervalZone,IF(F278="Temposkift",TemposkiftZone,IF(F278="Konkurrenceløb","N/A",IF(F278="Distanceløb",DistanceløbZone,"Ukendt træningstype")))))))</f>
        <v/>
      </c>
      <c r="I278" s="45" t="str">
        <f>IF(F278="Konkurrenceløb",KonkurrenceløbHastighed,IF(ISERROR(VLOOKUP(F278,Table3[[#All],[Type]],1,FALSE))=FALSE(),"",IF(F278="","",TræningsHastighed)))</f>
        <v/>
      </c>
      <c r="J278" s="44">
        <f ca="1">IF(ISERROR(VLOOKUP(F278,Table3[[#All],[Type]],1,FALSE))=FALSE(),SUMIF(OFFSET(B278,1,0,50),B278,OFFSET(J278,1,0,50)),IF(F278="","",IF(ISERROR(VLOOKUP(F278,TræningsZoner!B:B,1,FALSE))=FALSE(),NormalTid,IF(F278="Stigningsløb",StigningsløbTid,IF(F278="Intervalløb",IntervalTid,IF(F278="Temposkift",TemposkiftTid,IF(F278="Konkurrenceløb",KonkurrenceløbTid,IF(F278="Distanceløb",DistanceløbTid,"Ukendt træningstype"))))))))</f>
        <v>65</v>
      </c>
      <c r="K278" s="46">
        <f ca="1">IF(ISERROR(VLOOKUP(F278,Table3[[#All],[Type]],1,FALSE))=FALSE(),SUMIF(OFFSET(B278,1,0,50),B278,OFFSET(K278,1,0,50)),IF(F278="","",IF(ISERROR(VLOOKUP(F278,TræningsZoner!B:B,1,FALSE))=FALSE(),NormalDistance,IF(F278="Stigningsløb",StigningsløbDistance,IF(F278="Intervalløb",IntervalDistance,IF(F278="Temposkift",TemposkiftDistance,IF(F278="konkurrenceløb",KonkurrenceløbDistance,IF(F278="Distanceløb",DistanceløbDistance,"Ukendt træningstype"))))))))</f>
        <v>9.2394521018977791</v>
      </c>
      <c r="L278" s="44"/>
      <c r="M278" s="45"/>
      <c r="N278" s="70"/>
    </row>
    <row r="279" spans="1:14" hidden="1" outlineLevel="1" x14ac:dyDescent="0.25">
      <c r="A279" s="42"/>
      <c r="B279" s="48">
        <v>42788</v>
      </c>
      <c r="C279" s="44" t="str">
        <f t="shared" si="11"/>
        <v/>
      </c>
      <c r="D279" s="44" t="str">
        <f t="shared" si="12"/>
        <v/>
      </c>
      <c r="E279" s="44"/>
      <c r="F279" s="49" t="s">
        <v>23</v>
      </c>
      <c r="G279" s="49" t="s">
        <v>33</v>
      </c>
      <c r="H279" s="49" t="str">
        <f>IF(ISERROR(VLOOKUP(F279,Table3[[#All],[Type]],1,FALSE))=FALSE(),"",IF(F279="","",IFERROR(IFERROR(TræningsZone,StigningsløbZone),IF(F279="Intervalløb",IntervalZone,IF(F279="Temposkift",TemposkiftZone,IF(F279="Konkurrenceløb","N/A",IF(F279="Distanceløb",DistanceløbZone,"Ukendt træningstype")))))))</f>
        <v>Ae1</v>
      </c>
      <c r="I279" s="49" t="str">
        <f>IF(F279="Konkurrenceløb",KonkurrenceløbHastighed,IF(ISERROR(VLOOKUP(F279,Table3[[#All],[Type]],1,FALSE))=FALSE(),"",IF(F279="","",TræningsHastighed)))</f>
        <v>7:07,5</v>
      </c>
      <c r="J279" s="50">
        <f ca="1">IF(ISERROR(VLOOKUP(F279,Table3[[#All],[Type]],1,FALSE))=FALSE(),SUMIF(OFFSET(B279,1,0,50),B279,OFFSET(J279,1,0,50)),IF(F279="","",IF(ISERROR(VLOOKUP(F279,TræningsZoner!B:B,1,FALSE))=FALSE(),NormalTid,IF(F279="Stigningsløb",StigningsløbTid,IF(F279="Intervalløb",IntervalTid,IF(F279="Temposkift",TemposkiftTid,IF(F279="Konkurrenceløb",KonkurrenceløbTid,IF(F279="Distanceløb",DistanceløbTid,"Ukendt træningstype"))))))))</f>
        <v>20</v>
      </c>
      <c r="K279" s="51">
        <f ca="1">IF(ISERROR(VLOOKUP(F279,Table3[[#All],[Type]],1,FALSE))=FALSE(),SUMIF(OFFSET(B279,1,0,50),B279,OFFSET(K279,1,0,50)),IF(F279="","",IF(ISERROR(VLOOKUP(F279,TræningsZoner!B:B,1,FALSE))=FALSE(),NormalDistance,IF(F279="Stigningsløb",StigningsløbDistance,IF(F279="Intervalløb",IntervalDistance,IF(F279="Temposkift",TemposkiftDistance,IF(F279="konkurrenceløb",KonkurrenceløbDistance,IF(F279="Distanceløb",DistanceløbDistance,"Ukendt træningstype"))))))))</f>
        <v>2.807017543859649</v>
      </c>
      <c r="L279" s="44"/>
      <c r="M279" s="45"/>
      <c r="N279" s="70"/>
    </row>
    <row r="280" spans="1:14" hidden="1" outlineLevel="1" x14ac:dyDescent="0.25">
      <c r="A280" s="42"/>
      <c r="B280" s="48">
        <v>42788</v>
      </c>
      <c r="C280" s="44" t="str">
        <f t="shared" si="11"/>
        <v/>
      </c>
      <c r="D280" s="44" t="str">
        <f t="shared" si="12"/>
        <v/>
      </c>
      <c r="E280" s="44"/>
      <c r="F280" s="49" t="s">
        <v>39</v>
      </c>
      <c r="G280" s="49" t="s">
        <v>34</v>
      </c>
      <c r="H280" s="49" t="str">
        <f>IF(ISERROR(VLOOKUP(F280,Table3[[#All],[Type]],1,FALSE))=FALSE(),"",IF(F280="","",IFERROR(IFERROR(TræningsZone,StigningsløbZone),IF(F280="Intervalløb",IntervalZone,IF(F280="Temposkift",TemposkiftZone,IF(F280="Konkurrenceløb","N/A",IF(F280="Distanceløb",DistanceløbZone,"Ukendt træningstype")))))))</f>
        <v>MT</v>
      </c>
      <c r="I280" s="49" t="str">
        <f>IF(F280="Konkurrenceløb",KonkurrenceløbHastighed,IF(ISERROR(VLOOKUP(F280,Table3[[#All],[Type]],1,FALSE))=FALSE(),"",IF(F280="","",TræningsHastighed)))</f>
        <v>6:24</v>
      </c>
      <c r="J280" s="50">
        <f ca="1">IF(ISERROR(VLOOKUP(F280,Table3[[#All],[Type]],1,FALSE))=FALSE(),SUMIF(OFFSET(B280,1,0,50),B280,OFFSET(J280,1,0,50)),IF(F280="","",IF(ISERROR(VLOOKUP(F280,TræningsZoner!B:B,1,FALSE))=FALSE(),NormalTid,IF(F280="Stigningsløb",StigningsløbTid,IF(F280="Intervalløb",IntervalTid,IF(F280="Temposkift",TemposkiftTid,IF(F280="Konkurrenceløb",KonkurrenceløbTid,IF(F280="Distanceløb",DistanceløbTid,"Ukendt træningstype"))))))))</f>
        <v>10</v>
      </c>
      <c r="K280" s="51">
        <f ca="1">IF(ISERROR(VLOOKUP(F280,Table3[[#All],[Type]],1,FALSE))=FALSE(),SUMIF(OFFSET(B280,1,0,50),B280,OFFSET(K280,1,0,50)),IF(F280="","",IF(ISERROR(VLOOKUP(F280,TræningsZoner!B:B,1,FALSE))=FALSE(),NormalDistance,IF(F280="Stigningsløb",StigningsløbDistance,IF(F280="Intervalløb",IntervalDistance,IF(F280="Temposkift",TemposkiftDistance,IF(F280="konkurrenceløb",KonkurrenceløbDistance,IF(F280="Distanceløb",DistanceløbDistance,"Ukendt træningstype"))))))))</f>
        <v>1.5625</v>
      </c>
      <c r="L280" s="44"/>
      <c r="M280" s="45"/>
      <c r="N280" s="70"/>
    </row>
    <row r="281" spans="1:14" hidden="1" outlineLevel="1" x14ac:dyDescent="0.25">
      <c r="A281" s="42"/>
      <c r="B281" s="48">
        <v>42788</v>
      </c>
      <c r="C281" s="44" t="str">
        <f t="shared" si="11"/>
        <v/>
      </c>
      <c r="D281" s="44" t="str">
        <f t="shared" si="12"/>
        <v/>
      </c>
      <c r="E281" s="44"/>
      <c r="F281" s="49" t="s">
        <v>41</v>
      </c>
      <c r="G281" s="49" t="s">
        <v>43</v>
      </c>
      <c r="H281" s="49" t="str">
        <f>IF(ISERROR(VLOOKUP(F281,Table3[[#All],[Type]],1,FALSE))=FALSE(),"",IF(F281="","",IFERROR(IFERROR(TræningsZone,StigningsløbZone),IF(F281="Intervalløb",IntervalZone,IF(F281="Temposkift",TemposkiftZone,IF(F281="Konkurrenceløb","N/A",IF(F281="Distanceløb",DistanceløbZone,"Ukendt træningstype")))))))</f>
        <v>Rest</v>
      </c>
      <c r="I281" s="49" t="str">
        <f>IF(F281="Konkurrenceløb",KonkurrenceløbHastighed,IF(ISERROR(VLOOKUP(F281,Table3[[#All],[Type]],1,FALSE))=FALSE(),"",IF(F281="","",TræningsHastighed)))</f>
        <v>9:59,5</v>
      </c>
      <c r="J281" s="50">
        <f ca="1">IF(ISERROR(VLOOKUP(F281,Table3[[#All],[Type]],1,FALSE))=FALSE(),SUMIF(OFFSET(B281,1,0,50),B281,OFFSET(J281,1,0,50)),IF(F281="","",IF(ISERROR(VLOOKUP(F281,TræningsZoner!B:B,1,FALSE))=FALSE(),NormalTid,IF(F281="Stigningsløb",StigningsløbTid,IF(F281="Intervalløb",IntervalTid,IF(F281="Temposkift",TemposkiftTid,IF(F281="Konkurrenceløb",KonkurrenceløbTid,IF(F281="Distanceløb",DistanceløbTid,"Ukendt træningstype"))))))))</f>
        <v>5</v>
      </c>
      <c r="K281" s="51">
        <f ca="1">IF(ISERROR(VLOOKUP(F281,Table3[[#All],[Type]],1,FALSE))=FALSE(),SUMIF(OFFSET(B281,1,0,50),B281,OFFSET(K281,1,0,50)),IF(F281="","",IF(ISERROR(VLOOKUP(F281,TræningsZoner!B:B,1,FALSE))=FALSE(),NormalDistance,IF(F281="Stigningsløb",StigningsløbDistance,IF(F281="Intervalløb",IntervalDistance,IF(F281="Temposkift",TemposkiftDistance,IF(F281="konkurrenceløb",KonkurrenceløbDistance,IF(F281="Distanceløb",DistanceløbDistance,"Ukendt træningstype"))))))))</f>
        <v>0.50041701417848206</v>
      </c>
      <c r="L281" s="44"/>
      <c r="M281" s="45"/>
      <c r="N281" s="70"/>
    </row>
    <row r="282" spans="1:14" hidden="1" outlineLevel="1" x14ac:dyDescent="0.25">
      <c r="A282" s="42"/>
      <c r="B282" s="48">
        <v>42788</v>
      </c>
      <c r="C282" s="44" t="str">
        <f t="shared" si="11"/>
        <v/>
      </c>
      <c r="D282" s="44" t="str">
        <f t="shared" si="12"/>
        <v/>
      </c>
      <c r="E282" s="44"/>
      <c r="F282" s="49" t="s">
        <v>39</v>
      </c>
      <c r="G282" s="49" t="s">
        <v>34</v>
      </c>
      <c r="H282" s="49" t="str">
        <f>IF(ISERROR(VLOOKUP(F282,Table3[[#All],[Type]],1,FALSE))=FALSE(),"",IF(F282="","",IFERROR(IFERROR(TræningsZone,StigningsløbZone),IF(F282="Intervalløb",IntervalZone,IF(F282="Temposkift",TemposkiftZone,IF(F282="Konkurrenceløb","N/A",IF(F282="Distanceløb",DistanceløbZone,"Ukendt træningstype")))))))</f>
        <v>MT</v>
      </c>
      <c r="I282" s="49" t="str">
        <f>IF(F282="Konkurrenceløb",KonkurrenceløbHastighed,IF(ISERROR(VLOOKUP(F282,Table3[[#All],[Type]],1,FALSE))=FALSE(),"",IF(F282="","",TræningsHastighed)))</f>
        <v>6:24</v>
      </c>
      <c r="J282" s="50">
        <f ca="1">IF(ISERROR(VLOOKUP(F282,Table3[[#All],[Type]],1,FALSE))=FALSE(),SUMIF(OFFSET(B282,1,0,50),B282,OFFSET(J282,1,0,50)),IF(F282="","",IF(ISERROR(VLOOKUP(F282,TræningsZoner!B:B,1,FALSE))=FALSE(),NormalTid,IF(F282="Stigningsløb",StigningsløbTid,IF(F282="Intervalløb",IntervalTid,IF(F282="Temposkift",TemposkiftTid,IF(F282="Konkurrenceløb",KonkurrenceløbTid,IF(F282="Distanceløb",DistanceløbTid,"Ukendt træningstype"))))))))</f>
        <v>10</v>
      </c>
      <c r="K282" s="51">
        <f ca="1">IF(ISERROR(VLOOKUP(F282,Table3[[#All],[Type]],1,FALSE))=FALSE(),SUMIF(OFFSET(B282,1,0,50),B282,OFFSET(K282,1,0,50)),IF(F282="","",IF(ISERROR(VLOOKUP(F282,TræningsZoner!B:B,1,FALSE))=FALSE(),NormalDistance,IF(F282="Stigningsløb",StigningsløbDistance,IF(F282="Intervalløb",IntervalDistance,IF(F282="Temposkift",TemposkiftDistance,IF(F282="konkurrenceløb",KonkurrenceløbDistance,IF(F282="Distanceløb",DistanceløbDistance,"Ukendt træningstype"))))))))</f>
        <v>1.5625</v>
      </c>
      <c r="L282" s="44"/>
      <c r="M282" s="45"/>
      <c r="N282" s="70"/>
    </row>
    <row r="283" spans="1:14" hidden="1" outlineLevel="1" x14ac:dyDescent="0.25">
      <c r="A283" s="42"/>
      <c r="B283" s="48">
        <v>42788</v>
      </c>
      <c r="C283" s="44" t="str">
        <f t="shared" si="11"/>
        <v/>
      </c>
      <c r="D283" s="44" t="str">
        <f t="shared" si="12"/>
        <v/>
      </c>
      <c r="E283" s="44"/>
      <c r="F283" s="49" t="s">
        <v>23</v>
      </c>
      <c r="G283" s="49" t="s">
        <v>33</v>
      </c>
      <c r="H283" s="49" t="str">
        <f>IF(ISERROR(VLOOKUP(F283,Table3[[#All],[Type]],1,FALSE))=FALSE(),"",IF(F283="","",IFERROR(IFERROR(TræningsZone,StigningsløbZone),IF(F283="Intervalløb",IntervalZone,IF(F283="Temposkift",TemposkiftZone,IF(F283="Konkurrenceløb","N/A",IF(F283="Distanceløb",DistanceløbZone,"Ukendt træningstype")))))))</f>
        <v>Ae1</v>
      </c>
      <c r="I283" s="49" t="str">
        <f>IF(F283="Konkurrenceløb",KonkurrenceløbHastighed,IF(ISERROR(VLOOKUP(F283,Table3[[#All],[Type]],1,FALSE))=FALSE(),"",IF(F283="","",TræningsHastighed)))</f>
        <v>7:07,5</v>
      </c>
      <c r="J283" s="50">
        <f ca="1">IF(ISERROR(VLOOKUP(F283,Table3[[#All],[Type]],1,FALSE))=FALSE(),SUMIF(OFFSET(B283,1,0,50),B283,OFFSET(J283,1,0,50)),IF(F283="","",IF(ISERROR(VLOOKUP(F283,TræningsZoner!B:B,1,FALSE))=FALSE(),NormalTid,IF(F283="Stigningsløb",StigningsløbTid,IF(F283="Intervalløb",IntervalTid,IF(F283="Temposkift",TemposkiftTid,IF(F283="Konkurrenceløb",KonkurrenceløbTid,IF(F283="Distanceløb",DistanceløbTid,"Ukendt træningstype"))))))))</f>
        <v>20</v>
      </c>
      <c r="K283" s="51">
        <f ca="1">IF(ISERROR(VLOOKUP(F283,Table3[[#All],[Type]],1,FALSE))=FALSE(),SUMIF(OFFSET(B283,1,0,50),B283,OFFSET(K283,1,0,50)),IF(F283="","",IF(ISERROR(VLOOKUP(F283,TræningsZoner!B:B,1,FALSE))=FALSE(),NormalDistance,IF(F283="Stigningsløb",StigningsløbDistance,IF(F283="Intervalløb",IntervalDistance,IF(F283="Temposkift",TemposkiftDistance,IF(F283="konkurrenceløb",KonkurrenceløbDistance,IF(F283="Distanceløb",DistanceløbDistance,"Ukendt træningstype"))))))))</f>
        <v>2.807017543859649</v>
      </c>
      <c r="L283" s="44"/>
      <c r="M283" s="45"/>
      <c r="N283" s="70"/>
    </row>
    <row r="284" spans="1:14" collapsed="1" x14ac:dyDescent="0.25">
      <c r="A284" s="42">
        <f t="shared" si="8"/>
        <v>42786</v>
      </c>
      <c r="B284" s="43">
        <v>42786</v>
      </c>
      <c r="C284" s="44">
        <f t="shared" si="11"/>
        <v>9</v>
      </c>
      <c r="D284" s="44">
        <f t="shared" si="12"/>
        <v>2017</v>
      </c>
      <c r="E284" s="44" t="s">
        <v>18</v>
      </c>
      <c r="F284" s="45" t="s">
        <v>25</v>
      </c>
      <c r="G284" s="45"/>
      <c r="H284" s="45" t="str">
        <f>IF(ISERROR(VLOOKUP(F284,Table3[[#All],[Type]],1,FALSE))=FALSE(),"",IF(F284="","",IFERROR(IFERROR(TræningsZone,StigningsløbZone),IF(F284="Intervalløb",IntervalZone,IF(F284="Temposkift",TemposkiftZone,IF(F284="Konkurrenceløb","N/A",IF(F284="Distanceløb",DistanceløbZone,"Ukendt træningstype")))))))</f>
        <v/>
      </c>
      <c r="I284" s="45" t="str">
        <f>IF(F284="Konkurrenceløb",KonkurrenceløbHastighed,IF(ISERROR(VLOOKUP(F284,Table3[[#All],[Type]],1,FALSE))=FALSE(),"",IF(F284="","",TræningsHastighed)))</f>
        <v/>
      </c>
      <c r="J284" s="44">
        <f ca="1">IF(ISERROR(VLOOKUP(F284,Table3[[#All],[Type]],1,FALSE))=FALSE(),SUMIF(OFFSET(B284,1,0,50),B284,OFFSET(J284,1,0,50)),IF(F284="","",IF(ISERROR(VLOOKUP(F284,TræningsZoner!B:B,1,FALSE))=FALSE(),NormalTid,IF(F284="Stigningsløb",StigningsløbTid,IF(F284="Intervalløb",IntervalTid,IF(F284="Temposkift",TemposkiftTid,IF(F284="Konkurrenceløb",KonkurrenceløbTid,IF(F284="Distanceløb",DistanceløbTid,"Ukendt træningstype"))))))))</f>
        <v>94.483333333333348</v>
      </c>
      <c r="K284" s="46">
        <f ca="1">IF(ISERROR(VLOOKUP(F284,Table3[[#All],[Type]],1,FALSE))=FALSE(),SUMIF(OFFSET(B284,1,0,50),B284,OFFSET(K284,1,0,50)),IF(F284="","",IF(ISERROR(VLOOKUP(F284,TræningsZoner!B:B,1,FALSE))=FALSE(),NormalDistance,IF(F284="Stigningsløb",StigningsløbDistance,IF(F284="Intervalløb",IntervalDistance,IF(F284="Temposkift",TemposkiftDistance,IF(F284="konkurrenceløb",KonkurrenceløbDistance,IF(F284="Distanceløb",DistanceløbDistance,"Ukendt træningstype"))))))))</f>
        <v>13.710526315789473</v>
      </c>
      <c r="L284" s="44"/>
      <c r="M284" s="45"/>
      <c r="N284" s="70"/>
    </row>
    <row r="285" spans="1:14" hidden="1" outlineLevel="1" x14ac:dyDescent="0.25">
      <c r="A285" s="42"/>
      <c r="B285" s="48">
        <v>42786</v>
      </c>
      <c r="C285" s="44" t="str">
        <f t="shared" si="11"/>
        <v/>
      </c>
      <c r="D285" s="44" t="str">
        <f t="shared" si="12"/>
        <v/>
      </c>
      <c r="E285" s="44"/>
      <c r="F285" s="49" t="s">
        <v>23</v>
      </c>
      <c r="G285" s="49" t="s">
        <v>26</v>
      </c>
      <c r="H285" s="49" t="str">
        <f>IF(ISERROR(VLOOKUP(F285,Table3[[#All],[Type]],1,FALSE))=FALSE(),"",IF(F285="","",IFERROR(IFERROR(TræningsZone,StigningsløbZone),IF(F285="Intervalløb",IntervalZone,IF(F285="Temposkift",TemposkiftZone,IF(F285="Konkurrenceløb","N/A",IF(F285="Distanceløb",DistanceløbZone,"Ukendt træningstype")))))))</f>
        <v>Ae1</v>
      </c>
      <c r="I285" s="49" t="str">
        <f>IF(F285="Konkurrenceløb",KonkurrenceløbHastighed,IF(ISERROR(VLOOKUP(F285,Table3[[#All],[Type]],1,FALSE))=FALSE(),"",IF(F285="","",TræningsHastighed)))</f>
        <v>7:07,5</v>
      </c>
      <c r="J285" s="50">
        <f ca="1">IF(ISERROR(VLOOKUP(F285,Table3[[#All],[Type]],1,FALSE))=FALSE(),SUMIF(OFFSET(B285,1,0,50),B285,OFFSET(J285,1,0,50)),IF(F285="","",IF(ISERROR(VLOOKUP(F285,TræningsZoner!B:B,1,FALSE))=FALSE(),NormalTid,IF(F285="Stigningsløb",StigningsløbTid,IF(F285="Intervalløb",IntervalTid,IF(F285="Temposkift",TemposkiftTid,IF(F285="Konkurrenceløb",KonkurrenceløbTid,IF(F285="Distanceløb",DistanceløbTid,"Ukendt træningstype"))))))))</f>
        <v>15</v>
      </c>
      <c r="K285" s="51">
        <f ca="1">IF(ISERROR(VLOOKUP(F285,Table3[[#All],[Type]],1,FALSE))=FALSE(),SUMIF(OFFSET(B285,1,0,50),B285,OFFSET(K285,1,0,50)),IF(F285="","",IF(ISERROR(VLOOKUP(F285,TræningsZoner!B:B,1,FALSE))=FALSE(),NormalDistance,IF(F285="Stigningsløb",StigningsløbDistance,IF(F285="Intervalløb",IntervalDistance,IF(F285="Temposkift",TemposkiftDistance,IF(F285="konkurrenceløb",KonkurrenceløbDistance,IF(F285="Distanceløb",DistanceløbDistance,"Ukendt træningstype"))))))))</f>
        <v>2.1052631578947367</v>
      </c>
      <c r="L285" s="44"/>
      <c r="M285" s="45"/>
      <c r="N285" s="70"/>
    </row>
    <row r="286" spans="1:14" hidden="1" outlineLevel="1" x14ac:dyDescent="0.25">
      <c r="A286" s="42"/>
      <c r="B286" s="48">
        <v>42786</v>
      </c>
      <c r="C286" s="44" t="str">
        <f t="shared" si="11"/>
        <v/>
      </c>
      <c r="D286" s="44" t="str">
        <f t="shared" si="12"/>
        <v/>
      </c>
      <c r="E286" s="44"/>
      <c r="F286" s="49" t="s">
        <v>27</v>
      </c>
      <c r="G286" s="49" t="s">
        <v>28</v>
      </c>
      <c r="H286" s="49" t="str">
        <f>IF(ISERROR(VLOOKUP(F286,Table3[[#All],[Type]],1,FALSE))=FALSE(),"",IF(F286="","",IFERROR(IFERROR(TræningsZone,StigningsløbZone),IF(F286="Intervalløb",IntervalZone,IF(F286="Temposkift",TemposkiftZone,IF(F286="Konkurrenceløb","N/A",IF(F286="Distanceløb",DistanceløbZone,"Ukendt træningstype")))))))</f>
        <v>AT</v>
      </c>
      <c r="I286" s="49" t="str">
        <f>IF(F286="Konkurrenceløb",KonkurrenceløbHastighed,IF(ISERROR(VLOOKUP(F286,Table3[[#All],[Type]],1,FALSE))=FALSE(),"",IF(F286="","",TræningsHastighed)))</f>
        <v>5:56</v>
      </c>
      <c r="J286" s="50">
        <f ca="1">IF(ISERROR(VLOOKUP(F286,Table3[[#All],[Type]],1,FALSE))=FALSE(),SUMIF(OFFSET(B286,1,0,50),B286,OFFSET(J286,1,0,50)),IF(F286="","",IF(ISERROR(VLOOKUP(F286,TræningsZoner!B:B,1,FALSE))=FALSE(),NormalTid,IF(F286="Stigningsløb",StigningsløbTid,IF(F286="Intervalløb",IntervalTid,IF(F286="Temposkift",TemposkiftTid,IF(F286="Konkurrenceløb",KonkurrenceløbTid,IF(F286="Distanceløb",DistanceløbTid,"Ukendt træningstype"))))))))</f>
        <v>1.78</v>
      </c>
      <c r="K286" s="51">
        <f ca="1">IF(ISERROR(VLOOKUP(F286,Table3[[#All],[Type]],1,FALSE))=FALSE(),SUMIF(OFFSET(B286,1,0,50),B286,OFFSET(K286,1,0,50)),IF(F286="","",IF(ISERROR(VLOOKUP(F286,TræningsZoner!B:B,1,FALSE))=FALSE(),NormalDistance,IF(F286="Stigningsløb",StigningsløbDistance,IF(F286="Intervalløb",IntervalDistance,IF(F286="Temposkift",TemposkiftDistance,IF(F286="konkurrenceløb",KonkurrenceløbDistance,IF(F286="Distanceløb",DistanceløbDistance,"Ukendt træningstype"))))))))</f>
        <v>0.3</v>
      </c>
      <c r="L286" s="44"/>
      <c r="M286" s="45"/>
      <c r="N286" s="70"/>
    </row>
    <row r="287" spans="1:14" hidden="1" outlineLevel="1" x14ac:dyDescent="0.25">
      <c r="A287" s="42"/>
      <c r="B287" s="48">
        <v>42786</v>
      </c>
      <c r="C287" s="44" t="str">
        <f t="shared" si="11"/>
        <v/>
      </c>
      <c r="D287" s="44" t="str">
        <f t="shared" si="12"/>
        <v/>
      </c>
      <c r="E287" s="44"/>
      <c r="F287" s="49" t="s">
        <v>29</v>
      </c>
      <c r="G287" s="49" t="s">
        <v>53</v>
      </c>
      <c r="H287" s="49" t="str">
        <f>IF(ISERROR(VLOOKUP(F287,Table3[[#All],[Type]],1,FALSE))=FALSE(),"",IF(F287="","",IFERROR(IFERROR(TræningsZone,StigningsløbZone),IF(F287="Intervalløb",IntervalZone,IF(F287="Temposkift",TemposkiftZone,IF(F287="Konkurrenceløb","N/A",IF(F287="Distanceløb",DistanceløbZone,"Ukendt træningstype")))))))</f>
        <v>AT</v>
      </c>
      <c r="I287" s="49" t="str">
        <f>IF(F287="Konkurrenceløb",KonkurrenceløbHastighed,IF(ISERROR(VLOOKUP(F287,Table3[[#All],[Type]],1,FALSE))=FALSE(),"",IF(F287="","",TræningsHastighed)))</f>
        <v>5:56</v>
      </c>
      <c r="J287" s="50">
        <f ca="1">IF(ISERROR(VLOOKUP(F287,Table3[[#All],[Type]],1,FALSE))=FALSE(),SUMIF(OFFSET(B287,1,0,50),B287,OFFSET(J287,1,0,50)),IF(F287="","",IF(ISERROR(VLOOKUP(F287,TræningsZoner!B:B,1,FALSE))=FALSE(),NormalTid,IF(F287="Stigningsløb",StigningsløbTid,IF(F287="Intervalløb",IntervalTid,IF(F287="Temposkift",TemposkiftTid,IF(F287="Konkurrenceløb",KonkurrenceløbTid,IF(F287="Distanceløb",DistanceløbTid,"Ukendt træningstype"))))))))</f>
        <v>62.70333333333334</v>
      </c>
      <c r="K287" s="51">
        <f ca="1">IF(ISERROR(VLOOKUP(F287,Table3[[#All],[Type]],1,FALSE))=FALSE(),SUMIF(OFFSET(B287,1,0,50),B287,OFFSET(K287,1,0,50)),IF(F287="","",IF(ISERROR(VLOOKUP(F287,TræningsZoner!B:B,1,FALSE))=FALSE(),NormalDistance,IF(F287="Stigningsløb",StigningsløbDistance,IF(F287="Intervalløb",IntervalDistance,IF(F287="Temposkift",TemposkiftDistance,IF(F287="konkurrenceløb",KonkurrenceløbDistance,IF(F287="Distanceløb",DistanceløbDistance,"Ukendt træningstype"))))))))</f>
        <v>9.1999999999999993</v>
      </c>
      <c r="L287" s="44"/>
      <c r="M287" s="45"/>
      <c r="N287" s="70"/>
    </row>
    <row r="288" spans="1:14" hidden="1" outlineLevel="1" x14ac:dyDescent="0.25">
      <c r="A288" s="42"/>
      <c r="B288" s="48">
        <v>42786</v>
      </c>
      <c r="C288" s="44" t="str">
        <f t="shared" si="11"/>
        <v/>
      </c>
      <c r="D288" s="44" t="str">
        <f t="shared" si="12"/>
        <v/>
      </c>
      <c r="E288" s="44"/>
      <c r="F288" s="49" t="s">
        <v>23</v>
      </c>
      <c r="G288" s="49" t="s">
        <v>26</v>
      </c>
      <c r="H288" s="49" t="str">
        <f>IF(ISERROR(VLOOKUP(F288,Table3[[#All],[Type]],1,FALSE))=FALSE(),"",IF(F288="","",IFERROR(IFERROR(TræningsZone,StigningsløbZone),IF(F288="Intervalløb",IntervalZone,IF(F288="Temposkift",TemposkiftZone,IF(F288="Konkurrenceløb","N/A",IF(F288="Distanceløb",DistanceløbZone,"Ukendt træningstype")))))))</f>
        <v>Ae1</v>
      </c>
      <c r="I288" s="49" t="str">
        <f>IF(F288="Konkurrenceløb",KonkurrenceløbHastighed,IF(ISERROR(VLOOKUP(F288,Table3[[#All],[Type]],1,FALSE))=FALSE(),"",IF(F288="","",TræningsHastighed)))</f>
        <v>7:07,5</v>
      </c>
      <c r="J288" s="50">
        <f ca="1">IF(ISERROR(VLOOKUP(F288,Table3[[#All],[Type]],1,FALSE))=FALSE(),SUMIF(OFFSET(B288,1,0,50),B288,OFFSET(J288,1,0,50)),IF(F288="","",IF(ISERROR(VLOOKUP(F288,TræningsZoner!B:B,1,FALSE))=FALSE(),NormalTid,IF(F288="Stigningsløb",StigningsløbTid,IF(F288="Intervalløb",IntervalTid,IF(F288="Temposkift",TemposkiftTid,IF(F288="Konkurrenceløb",KonkurrenceløbTid,IF(F288="Distanceløb",DistanceløbTid,"Ukendt træningstype"))))))))</f>
        <v>15</v>
      </c>
      <c r="K288" s="51">
        <f ca="1">IF(ISERROR(VLOOKUP(F288,Table3[[#All],[Type]],1,FALSE))=FALSE(),SUMIF(OFFSET(B288,1,0,50),B288,OFFSET(K288,1,0,50)),IF(F288="","",IF(ISERROR(VLOOKUP(F288,TræningsZoner!B:B,1,FALSE))=FALSE(),NormalDistance,IF(F288="Stigningsløb",StigningsløbDistance,IF(F288="Intervalløb",IntervalDistance,IF(F288="Temposkift",TemposkiftDistance,IF(F288="konkurrenceløb",KonkurrenceløbDistance,IF(F288="Distanceløb",DistanceløbDistance,"Ukendt træningstype"))))))))</f>
        <v>2.1052631578947367</v>
      </c>
      <c r="L288" s="44"/>
      <c r="M288" s="45"/>
      <c r="N288" s="70"/>
    </row>
    <row r="289" spans="1:14" collapsed="1" x14ac:dyDescent="0.25">
      <c r="A289" s="42">
        <f t="shared" si="8"/>
        <v>42784</v>
      </c>
      <c r="B289" s="43">
        <v>42784</v>
      </c>
      <c r="C289" s="44">
        <f t="shared" si="11"/>
        <v>8</v>
      </c>
      <c r="D289" s="44">
        <f t="shared" si="12"/>
        <v>2017</v>
      </c>
      <c r="E289" s="44" t="s">
        <v>18</v>
      </c>
      <c r="F289" s="45" t="s">
        <v>31</v>
      </c>
      <c r="G289" s="45"/>
      <c r="H289" s="45" t="str">
        <f>IF(ISERROR(VLOOKUP(F289,Table3[[#All],[Type]],1,FALSE))=FALSE(),"",IF(F289="","",IFERROR(IFERROR(TræningsZone,StigningsløbZone),IF(F289="Intervalløb",IntervalZone,IF(F289="Temposkift",TemposkiftZone,IF(F289="Konkurrenceløb","N/A",IF(F289="Distanceløb",DistanceløbZone,"Ukendt træningstype")))))))</f>
        <v/>
      </c>
      <c r="I289" s="45" t="str">
        <f>IF(F289="Konkurrenceløb",KonkurrenceløbHastighed,IF(ISERROR(VLOOKUP(F289,Table3[[#All],[Type]],1,FALSE))=FALSE(),"",IF(F289="","",TræningsHastighed)))</f>
        <v/>
      </c>
      <c r="J289" s="44">
        <f ca="1">IF(ISERROR(VLOOKUP(F289,Table3[[#All],[Type]],1,FALSE))=FALSE(),SUMIF(OFFSET(B289,1,0,50),B289,OFFSET(J289,1,0,50)),IF(F289="","",IF(ISERROR(VLOOKUP(F289,TræningsZoner!B:B,1,FALSE))=FALSE(),NormalTid,IF(F289="Stigningsløb",StigningsløbTid,IF(F289="Intervalløb",IntervalTid,IF(F289="Temposkift",TemposkiftTid,IF(F289="Konkurrenceløb",KonkurrenceløbTid,IF(F289="Distanceløb",DistanceløbTid,"Ukendt træningstype"))))))))</f>
        <v>105</v>
      </c>
      <c r="K289" s="46">
        <f ca="1">IF(ISERROR(VLOOKUP(F289,Table3[[#All],[Type]],1,FALSE))=FALSE(),SUMIF(OFFSET(B289,1,0,50),B289,OFFSET(K289,1,0,50)),IF(F289="","",IF(ISERROR(VLOOKUP(F289,TræningsZoner!B:B,1,FALSE))=FALSE(),NormalDistance,IF(F289="Stigningsløb",StigningsløbDistance,IF(F289="Intervalløb",IntervalDistance,IF(F289="Temposkift",TemposkiftDistance,IF(F289="konkurrenceløb",KonkurrenceløbDistance,IF(F289="Distanceløb",DistanceløbDistance,"Ukendt træningstype"))))))))</f>
        <v>13.152117329341342</v>
      </c>
      <c r="L289" s="44"/>
      <c r="M289" s="45"/>
      <c r="N289" s="70"/>
    </row>
    <row r="290" spans="1:14" hidden="1" outlineLevel="1" x14ac:dyDescent="0.25">
      <c r="A290" s="42"/>
      <c r="B290" s="48">
        <v>42784</v>
      </c>
      <c r="C290" s="44" t="str">
        <f t="shared" si="11"/>
        <v/>
      </c>
      <c r="D290" s="44" t="str">
        <f t="shared" si="12"/>
        <v/>
      </c>
      <c r="E290" s="44"/>
      <c r="F290" s="49" t="s">
        <v>41</v>
      </c>
      <c r="G290" s="49" t="s">
        <v>42</v>
      </c>
      <c r="H290" s="49" t="str">
        <f>IF(ISERROR(VLOOKUP(F290,Table3[[#All],[Type]],1,FALSE))=FALSE(),"",IF(F290="","",IFERROR(IFERROR(TræningsZone,StigningsløbZone),IF(F290="Intervalløb",IntervalZone,IF(F290="Temposkift",TemposkiftZone,IF(F290="Konkurrenceløb","N/A",IF(F290="Distanceløb",DistanceløbZone,"Ukendt træningstype")))))))</f>
        <v>Rest</v>
      </c>
      <c r="I290" s="49" t="str">
        <f>IF(F290="Konkurrenceløb",KonkurrenceløbHastighed,IF(ISERROR(VLOOKUP(F290,Table3[[#All],[Type]],1,FALSE))=FALSE(),"",IF(F290="","",TræningsHastighed)))</f>
        <v>9:59,5</v>
      </c>
      <c r="J290" s="50">
        <f ca="1">IF(ISERROR(VLOOKUP(F290,Table3[[#All],[Type]],1,FALSE))=FALSE(),SUMIF(OFFSET(B290,1,0,50),B290,OFFSET(J290,1,0,50)),IF(F290="","",IF(ISERROR(VLOOKUP(F290,TræningsZoner!B:B,1,FALSE))=FALSE(),NormalTid,IF(F290="Stigningsløb",StigningsløbTid,IF(F290="Intervalløb",IntervalTid,IF(F290="Temposkift",TemposkiftTid,IF(F290="Konkurrenceløb",KonkurrenceløbTid,IF(F290="Distanceløb",DistanceløbTid,"Ukendt træningstype"))))))))</f>
        <v>25</v>
      </c>
      <c r="K290" s="51">
        <f ca="1">IF(ISERROR(VLOOKUP(F290,Table3[[#All],[Type]],1,FALSE))=FALSE(),SUMIF(OFFSET(B290,1,0,50),B290,OFFSET(K290,1,0,50)),IF(F290="","",IF(ISERROR(VLOOKUP(F290,TræningsZoner!B:B,1,FALSE))=FALSE(),NormalDistance,IF(F290="Stigningsløb",StigningsløbDistance,IF(F290="Intervalløb",IntervalDistance,IF(F290="Temposkift",TemposkiftDistance,IF(F290="konkurrenceløb",KonkurrenceløbDistance,IF(F290="Distanceløb",DistanceløbDistance,"Ukendt træningstype"))))))))</f>
        <v>2.5020850708924103</v>
      </c>
      <c r="L290" s="44"/>
      <c r="M290" s="45"/>
      <c r="N290" s="70"/>
    </row>
    <row r="291" spans="1:14" hidden="1" outlineLevel="1" x14ac:dyDescent="0.25">
      <c r="A291" s="42"/>
      <c r="B291" s="48">
        <v>42784</v>
      </c>
      <c r="C291" s="44" t="str">
        <f t="shared" si="11"/>
        <v/>
      </c>
      <c r="D291" s="44" t="str">
        <f t="shared" si="12"/>
        <v/>
      </c>
      <c r="E291" s="44"/>
      <c r="F291" s="49" t="s">
        <v>23</v>
      </c>
      <c r="G291" s="49" t="s">
        <v>42</v>
      </c>
      <c r="H291" s="49" t="str">
        <f>IF(ISERROR(VLOOKUP(F291,Table3[[#All],[Type]],1,FALSE))=FALSE(),"",IF(F291="","",IFERROR(IFERROR(TræningsZone,StigningsløbZone),IF(F291="Intervalløb",IntervalZone,IF(F291="Temposkift",TemposkiftZone,IF(F291="Konkurrenceløb","N/A",IF(F291="Distanceløb",DistanceløbZone,"Ukendt træningstype")))))))</f>
        <v>Ae1</v>
      </c>
      <c r="I291" s="49" t="str">
        <f>IF(F291="Konkurrenceløb",KonkurrenceløbHastighed,IF(ISERROR(VLOOKUP(F291,Table3[[#All],[Type]],1,FALSE))=FALSE(),"",IF(F291="","",TræningsHastighed)))</f>
        <v>7:07,5</v>
      </c>
      <c r="J291" s="50">
        <f ca="1">IF(ISERROR(VLOOKUP(F291,Table3[[#All],[Type]],1,FALSE))=FALSE(),SUMIF(OFFSET(B291,1,0,50),B291,OFFSET(J291,1,0,50)),IF(F291="","",IF(ISERROR(VLOOKUP(F291,TræningsZoner!B:B,1,FALSE))=FALSE(),NormalTid,IF(F291="Stigningsløb",StigningsløbTid,IF(F291="Intervalløb",IntervalTid,IF(F291="Temposkift",TemposkiftTid,IF(F291="Konkurrenceløb",KonkurrenceløbTid,IF(F291="Distanceløb",DistanceløbTid,"Ukendt træningstype"))))))))</f>
        <v>25</v>
      </c>
      <c r="K291" s="51">
        <f ca="1">IF(ISERROR(VLOOKUP(F291,Table3[[#All],[Type]],1,FALSE))=FALSE(),SUMIF(OFFSET(B291,1,0,50),B291,OFFSET(K291,1,0,50)),IF(F291="","",IF(ISERROR(VLOOKUP(F291,TræningsZoner!B:B,1,FALSE))=FALSE(),NormalDistance,IF(F291="Stigningsløb",StigningsløbDistance,IF(F291="Intervalløb",IntervalDistance,IF(F291="Temposkift",TemposkiftDistance,IF(F291="konkurrenceløb",KonkurrenceløbDistance,IF(F291="Distanceløb",DistanceløbDistance,"Ukendt træningstype"))))))))</f>
        <v>3.5087719298245612</v>
      </c>
      <c r="L291" s="44"/>
      <c r="M291" s="45"/>
      <c r="N291" s="70"/>
    </row>
    <row r="292" spans="1:14" hidden="1" outlineLevel="1" x14ac:dyDescent="0.25">
      <c r="A292" s="42"/>
      <c r="B292" s="48">
        <v>42784</v>
      </c>
      <c r="C292" s="44" t="str">
        <f t="shared" si="11"/>
        <v/>
      </c>
      <c r="D292" s="44" t="str">
        <f t="shared" si="12"/>
        <v/>
      </c>
      <c r="E292" s="44"/>
      <c r="F292" s="49" t="s">
        <v>32</v>
      </c>
      <c r="G292" s="49" t="s">
        <v>26</v>
      </c>
      <c r="H292" s="49" t="str">
        <f>IF(ISERROR(VLOOKUP(F292,Table3[[#All],[Type]],1,FALSE))=FALSE(),"",IF(F292="","",IFERROR(IFERROR(TræningsZone,StigningsløbZone),IF(F292="Intervalløb",IntervalZone,IF(F292="Temposkift",TemposkiftZone,IF(F292="Konkurrenceløb","N/A",IF(F292="Distanceløb",DistanceløbZone,"Ukendt træningstype")))))))</f>
        <v>Ae2</v>
      </c>
      <c r="I292" s="49" t="str">
        <f>IF(F292="Konkurrenceløb",KonkurrenceløbHastighed,IF(ISERROR(VLOOKUP(F292,Table3[[#All],[Type]],1,FALSE))=FALSE(),"",IF(F292="","",TræningsHastighed)))</f>
        <v>6:28</v>
      </c>
      <c r="J292" s="50">
        <f ca="1">IF(ISERROR(VLOOKUP(F292,Table3[[#All],[Type]],1,FALSE))=FALSE(),SUMIF(OFFSET(B292,1,0,50),B292,OFFSET(J292,1,0,50)),IF(F292="","",IF(ISERROR(VLOOKUP(F292,TræningsZoner!B:B,1,FALSE))=FALSE(),NormalTid,IF(F292="Stigningsløb",StigningsløbTid,IF(F292="Intervalløb",IntervalTid,IF(F292="Temposkift",TemposkiftTid,IF(F292="Konkurrenceløb",KonkurrenceløbTid,IF(F292="Distanceløb",DistanceløbTid,"Ukendt træningstype"))))))))</f>
        <v>15</v>
      </c>
      <c r="K292" s="51">
        <f ca="1">IF(ISERROR(VLOOKUP(F292,Table3[[#All],[Type]],1,FALSE))=FALSE(),SUMIF(OFFSET(B292,1,0,50),B292,OFFSET(K292,1,0,50)),IF(F292="","",IF(ISERROR(VLOOKUP(F292,TræningsZoner!B:B,1,FALSE))=FALSE(),NormalDistance,IF(F292="Stigningsløb",StigningsløbDistance,IF(F292="Intervalløb",IntervalDistance,IF(F292="Temposkift",TemposkiftDistance,IF(F292="konkurrenceløb",KonkurrenceløbDistance,IF(F292="Distanceløb",DistanceløbDistance,"Ukendt træningstype"))))))))</f>
        <v>2.3195876288659796</v>
      </c>
      <c r="L292" s="44"/>
      <c r="M292" s="45"/>
      <c r="N292" s="70"/>
    </row>
    <row r="293" spans="1:14" hidden="1" outlineLevel="1" x14ac:dyDescent="0.25">
      <c r="A293" s="42"/>
      <c r="B293" s="48">
        <v>42784</v>
      </c>
      <c r="C293" s="44" t="str">
        <f t="shared" si="11"/>
        <v/>
      </c>
      <c r="D293" s="44" t="str">
        <f t="shared" si="12"/>
        <v/>
      </c>
      <c r="E293" s="44"/>
      <c r="F293" s="49" t="s">
        <v>41</v>
      </c>
      <c r="G293" s="49" t="s">
        <v>43</v>
      </c>
      <c r="H293" s="49" t="str">
        <f>IF(ISERROR(VLOOKUP(F293,Table3[[#All],[Type]],1,FALSE))=FALSE(),"",IF(F293="","",IFERROR(IFERROR(TræningsZone,StigningsløbZone),IF(F293="Intervalløb",IntervalZone,IF(F293="Temposkift",TemposkiftZone,IF(F293="Konkurrenceløb","N/A",IF(F293="Distanceløb",DistanceløbZone,"Ukendt træningstype")))))))</f>
        <v>Rest</v>
      </c>
      <c r="I293" s="49" t="str">
        <f>IF(F293="Konkurrenceløb",KonkurrenceløbHastighed,IF(ISERROR(VLOOKUP(F293,Table3[[#All],[Type]],1,FALSE))=FALSE(),"",IF(F293="","",TræningsHastighed)))</f>
        <v>9:59,5</v>
      </c>
      <c r="J293" s="50">
        <f ca="1">IF(ISERROR(VLOOKUP(F293,Table3[[#All],[Type]],1,FALSE))=FALSE(),SUMIF(OFFSET(B293,1,0,50),B293,OFFSET(J293,1,0,50)),IF(F293="","",IF(ISERROR(VLOOKUP(F293,TræningsZoner!B:B,1,FALSE))=FALSE(),NormalTid,IF(F293="Stigningsløb",StigningsløbTid,IF(F293="Intervalløb",IntervalTid,IF(F293="Temposkift",TemposkiftTid,IF(F293="Konkurrenceløb",KonkurrenceløbTid,IF(F293="Distanceløb",DistanceløbTid,"Ukendt træningstype"))))))))</f>
        <v>5</v>
      </c>
      <c r="K293" s="51">
        <f ca="1">IF(ISERROR(VLOOKUP(F293,Table3[[#All],[Type]],1,FALSE))=FALSE(),SUMIF(OFFSET(B293,1,0,50),B293,OFFSET(K293,1,0,50)),IF(F293="","",IF(ISERROR(VLOOKUP(F293,TræningsZoner!B:B,1,FALSE))=FALSE(),NormalDistance,IF(F293="Stigningsløb",StigningsløbDistance,IF(F293="Intervalløb",IntervalDistance,IF(F293="Temposkift",TemposkiftDistance,IF(F293="konkurrenceløb",KonkurrenceløbDistance,IF(F293="Distanceløb",DistanceløbDistance,"Ukendt træningstype"))))))))</f>
        <v>0.50041701417848206</v>
      </c>
      <c r="L293" s="44"/>
      <c r="M293" s="45"/>
      <c r="N293" s="70"/>
    </row>
    <row r="294" spans="1:14" hidden="1" outlineLevel="1" x14ac:dyDescent="0.25">
      <c r="A294" s="42"/>
      <c r="B294" s="48">
        <v>42784</v>
      </c>
      <c r="C294" s="44" t="str">
        <f t="shared" si="11"/>
        <v/>
      </c>
      <c r="D294" s="44" t="str">
        <f t="shared" si="12"/>
        <v/>
      </c>
      <c r="E294" s="44"/>
      <c r="F294" s="49" t="s">
        <v>32</v>
      </c>
      <c r="G294" s="49" t="s">
        <v>26</v>
      </c>
      <c r="H294" s="49" t="str">
        <f>IF(ISERROR(VLOOKUP(F294,Table3[[#All],[Type]],1,FALSE))=FALSE(),"",IF(F294="","",IFERROR(IFERROR(TræningsZone,StigningsløbZone),IF(F294="Intervalløb",IntervalZone,IF(F294="Temposkift",TemposkiftZone,IF(F294="Konkurrenceløb","N/A",IF(F294="Distanceløb",DistanceløbZone,"Ukendt træningstype")))))))</f>
        <v>Ae2</v>
      </c>
      <c r="I294" s="49" t="str">
        <f>IF(F294="Konkurrenceløb",KonkurrenceløbHastighed,IF(ISERROR(VLOOKUP(F294,Table3[[#All],[Type]],1,FALSE))=FALSE(),"",IF(F294="","",TræningsHastighed)))</f>
        <v>6:28</v>
      </c>
      <c r="J294" s="50">
        <f ca="1">IF(ISERROR(VLOOKUP(F294,Table3[[#All],[Type]],1,FALSE))=FALSE(),SUMIF(OFFSET(B294,1,0,50),B294,OFFSET(J294,1,0,50)),IF(F294="","",IF(ISERROR(VLOOKUP(F294,TræningsZoner!B:B,1,FALSE))=FALSE(),NormalTid,IF(F294="Stigningsløb",StigningsløbTid,IF(F294="Intervalløb",IntervalTid,IF(F294="Temposkift",TemposkiftTid,IF(F294="Konkurrenceløb",KonkurrenceløbTid,IF(F294="Distanceløb",DistanceløbTid,"Ukendt træningstype"))))))))</f>
        <v>15</v>
      </c>
      <c r="K294" s="51">
        <f ca="1">IF(ISERROR(VLOOKUP(F294,Table3[[#All],[Type]],1,FALSE))=FALSE(),SUMIF(OFFSET(B294,1,0,50),B294,OFFSET(K294,1,0,50)),IF(F294="","",IF(ISERROR(VLOOKUP(F294,TræningsZoner!B:B,1,FALSE))=FALSE(),NormalDistance,IF(F294="Stigningsløb",StigningsløbDistance,IF(F294="Intervalløb",IntervalDistance,IF(F294="Temposkift",TemposkiftDistance,IF(F294="konkurrenceløb",KonkurrenceløbDistance,IF(F294="Distanceløb",DistanceløbDistance,"Ukendt træningstype"))))))))</f>
        <v>2.3195876288659796</v>
      </c>
      <c r="L294" s="44"/>
      <c r="M294" s="45"/>
      <c r="N294" s="70"/>
    </row>
    <row r="295" spans="1:14" hidden="1" outlineLevel="1" x14ac:dyDescent="0.25">
      <c r="A295" s="42"/>
      <c r="B295" s="48">
        <v>42784</v>
      </c>
      <c r="C295" s="44" t="str">
        <f t="shared" si="11"/>
        <v/>
      </c>
      <c r="D295" s="44" t="str">
        <f t="shared" si="12"/>
        <v/>
      </c>
      <c r="E295" s="44"/>
      <c r="F295" s="49" t="s">
        <v>41</v>
      </c>
      <c r="G295" s="49" t="s">
        <v>33</v>
      </c>
      <c r="H295" s="49" t="str">
        <f>IF(ISERROR(VLOOKUP(F295,Table3[[#All],[Type]],1,FALSE))=FALSE(),"",IF(F295="","",IFERROR(IFERROR(TræningsZone,StigningsløbZone),IF(F295="Intervalløb",IntervalZone,IF(F295="Temposkift",TemposkiftZone,IF(F295="Konkurrenceløb","N/A",IF(F295="Distanceløb",DistanceløbZone,"Ukendt træningstype")))))))</f>
        <v>Rest</v>
      </c>
      <c r="I295" s="49" t="str">
        <f>IF(F295="Konkurrenceløb",KonkurrenceløbHastighed,IF(ISERROR(VLOOKUP(F295,Table3[[#All],[Type]],1,FALSE))=FALSE(),"",IF(F295="","",TræningsHastighed)))</f>
        <v>9:59,5</v>
      </c>
      <c r="J295" s="50">
        <f ca="1">IF(ISERROR(VLOOKUP(F295,Table3[[#All],[Type]],1,FALSE))=FALSE(),SUMIF(OFFSET(B295,1,0,50),B295,OFFSET(J295,1,0,50)),IF(F295="","",IF(ISERROR(VLOOKUP(F295,TræningsZoner!B:B,1,FALSE))=FALSE(),NormalTid,IF(F295="Stigningsløb",StigningsløbTid,IF(F295="Intervalløb",IntervalTid,IF(F295="Temposkift",TemposkiftTid,IF(F295="Konkurrenceløb",KonkurrenceløbTid,IF(F295="Distanceløb",DistanceløbTid,"Ukendt træningstype"))))))))</f>
        <v>20</v>
      </c>
      <c r="K295" s="51">
        <f ca="1">IF(ISERROR(VLOOKUP(F295,Table3[[#All],[Type]],1,FALSE))=FALSE(),SUMIF(OFFSET(B295,1,0,50),B295,OFFSET(K295,1,0,50)),IF(F295="","",IF(ISERROR(VLOOKUP(F295,TræningsZoner!B:B,1,FALSE))=FALSE(),NormalDistance,IF(F295="Stigningsløb",StigningsløbDistance,IF(F295="Intervalløb",IntervalDistance,IF(F295="Temposkift",TemposkiftDistance,IF(F295="konkurrenceløb",KonkurrenceløbDistance,IF(F295="Distanceløb",DistanceløbDistance,"Ukendt træningstype"))))))))</f>
        <v>2.0016680567139282</v>
      </c>
      <c r="L295" s="44"/>
      <c r="M295" s="45"/>
      <c r="N295" s="70"/>
    </row>
    <row r="296" spans="1:14" collapsed="1" x14ac:dyDescent="0.25">
      <c r="A296" s="42">
        <f t="shared" si="8"/>
        <v>42783</v>
      </c>
      <c r="B296" s="43">
        <v>42783</v>
      </c>
      <c r="C296" s="44">
        <f t="shared" si="11"/>
        <v>8</v>
      </c>
      <c r="D296" s="44">
        <f t="shared" si="12"/>
        <v>2017</v>
      </c>
      <c r="E296" s="44" t="s">
        <v>18</v>
      </c>
      <c r="F296" s="45" t="s">
        <v>35</v>
      </c>
      <c r="G296" s="45"/>
      <c r="H296" s="45" t="str">
        <f>IF(ISERROR(VLOOKUP(F296,Table3[[#All],[Type]],1,FALSE))=FALSE(),"",IF(F296="","",IFERROR(IFERROR(TræningsZone,StigningsløbZone),IF(F296="Intervalløb",IntervalZone,IF(F296="Temposkift",TemposkiftZone,IF(F296="Konkurrenceløb","N/A",IF(F296="Distanceløb",DistanceløbZone,"Ukendt træningstype")))))))</f>
        <v/>
      </c>
      <c r="I296" s="45" t="str">
        <f>IF(F296="Konkurrenceløb",KonkurrenceløbHastighed,IF(ISERROR(VLOOKUP(F296,Table3[[#All],[Type]],1,FALSE))=FALSE(),"",IF(F296="","",TræningsHastighed)))</f>
        <v/>
      </c>
      <c r="J296" s="44">
        <f ca="1">IF(ISERROR(VLOOKUP(F296,Table3[[#All],[Type]],1,FALSE))=FALSE(),SUMIF(OFFSET(B296,1,0,50),B296,OFFSET(J296,1,0,50)),IF(F296="","",IF(ISERROR(VLOOKUP(F296,TræningsZoner!B:B,1,FALSE))=FALSE(),NormalTid,IF(F296="Stigningsløb",StigningsløbTid,IF(F296="Intervalløb",IntervalTid,IF(F296="Temposkift",TemposkiftTid,IF(F296="Konkurrenceløb",KonkurrenceløbTid,IF(F296="Distanceløb",DistanceløbTid,"Ukendt træningstype"))))))))</f>
        <v>73.305000000000007</v>
      </c>
      <c r="K296" s="46">
        <f ca="1">IF(ISERROR(VLOOKUP(F296,Table3[[#All],[Type]],1,FALSE))=FALSE(),SUMIF(OFFSET(B296,1,0,50),B296,OFFSET(K296,1,0,50)),IF(F296="","",IF(ISERROR(VLOOKUP(F296,TræningsZoner!B:B,1,FALSE))=FALSE(),NormalDistance,IF(F296="Stigningsløb",StigningsløbDistance,IF(F296="Intervalløb",IntervalDistance,IF(F296="Temposkift",TemposkiftDistance,IF(F296="konkurrenceløb",KonkurrenceløbDistance,IF(F296="Distanceløb",DistanceløbDistance,"Ukendt træningstype"))))))))</f>
        <v>11.010943329967954</v>
      </c>
      <c r="L296" s="44"/>
      <c r="M296" s="45"/>
      <c r="N296" s="70"/>
    </row>
    <row r="297" spans="1:14" s="26" customFormat="1" hidden="1" outlineLevel="1" x14ac:dyDescent="0.25">
      <c r="A297" s="47"/>
      <c r="B297" s="48">
        <v>42783</v>
      </c>
      <c r="C297" s="44" t="str">
        <f t="shared" si="11"/>
        <v/>
      </c>
      <c r="D297" s="44" t="str">
        <f t="shared" si="12"/>
        <v/>
      </c>
      <c r="E297" s="44"/>
      <c r="F297" s="49" t="s">
        <v>23</v>
      </c>
      <c r="G297" s="49" t="s">
        <v>26</v>
      </c>
      <c r="H297" s="49" t="str">
        <f>IF(ISERROR(VLOOKUP(F297,Table3[[#All],[Type]],1,FALSE))=FALSE(),"",IF(F297="","",IFERROR(IFERROR(TræningsZone,StigningsløbZone),IF(F297="Intervalløb",IntervalZone,IF(F297="Temposkift",TemposkiftZone,IF(F297="Konkurrenceløb","N/A",IF(F297="Distanceløb",DistanceløbZone,"Ukendt træningstype")))))))</f>
        <v>Ae1</v>
      </c>
      <c r="I297" s="49" t="str">
        <f>IF(F297="Konkurrenceløb",KonkurrenceløbHastighed,IF(ISERROR(VLOOKUP(F297,Table3[[#All],[Type]],1,FALSE))=FALSE(),"",IF(F297="","",TræningsHastighed)))</f>
        <v>7:07,5</v>
      </c>
      <c r="J297" s="50">
        <f ca="1">IF(ISERROR(VLOOKUP(F297,Table3[[#All],[Type]],1,FALSE))=FALSE(),SUMIF(OFFSET(B297,1,0,50),B297,OFFSET(J297,1,0,50)),IF(F297="","",IF(ISERROR(VLOOKUP(F297,TræningsZoner!B:B,1,FALSE))=FALSE(),NormalTid,IF(F297="Stigningsløb",StigningsløbTid,IF(F297="Intervalløb",IntervalTid,IF(F297="Temposkift",TemposkiftTid,IF(F297="Konkurrenceløb",KonkurrenceløbTid,IF(F297="Distanceløb",DistanceløbTid,"Ukendt træningstype"))))))))</f>
        <v>15</v>
      </c>
      <c r="K297" s="51">
        <f ca="1">IF(ISERROR(VLOOKUP(F297,Table3[[#All],[Type]],1,FALSE))=FALSE(),SUMIF(OFFSET(B297,1,0,50),B297,OFFSET(K297,1,0,50)),IF(F297="","",IF(ISERROR(VLOOKUP(F297,TræningsZoner!B:B,1,FALSE))=FALSE(),NormalDistance,IF(F297="Stigningsløb",StigningsløbDistance,IF(F297="Intervalløb",IntervalDistance,IF(F297="Temposkift",TemposkiftDistance,IF(F297="konkurrenceløb",KonkurrenceløbDistance,IF(F297="Distanceløb",DistanceløbDistance,"Ukendt træningstype"))))))))</f>
        <v>2.1052631578947367</v>
      </c>
      <c r="L297" s="44"/>
      <c r="M297" s="45"/>
      <c r="N297" s="70"/>
    </row>
    <row r="298" spans="1:14" s="26" customFormat="1" hidden="1" outlineLevel="1" x14ac:dyDescent="0.25">
      <c r="A298" s="47"/>
      <c r="B298" s="48">
        <v>42783</v>
      </c>
      <c r="C298" s="44" t="str">
        <f t="shared" si="11"/>
        <v/>
      </c>
      <c r="D298" s="44" t="str">
        <f t="shared" si="12"/>
        <v/>
      </c>
      <c r="E298" s="44"/>
      <c r="F298" s="49" t="s">
        <v>27</v>
      </c>
      <c r="G298" s="49" t="s">
        <v>28</v>
      </c>
      <c r="H298" s="49" t="str">
        <f>IF(ISERROR(VLOOKUP(F298,Table3[[#All],[Type]],1,FALSE))=FALSE(),"",IF(F298="","",IFERROR(IFERROR(TræningsZone,StigningsløbZone),IF(F298="Intervalløb",IntervalZone,IF(F298="Temposkift",TemposkiftZone,IF(F298="Konkurrenceløb","N/A",IF(F298="Distanceløb",DistanceløbZone,"Ukendt træningstype")))))))</f>
        <v>AT</v>
      </c>
      <c r="I298" s="49" t="str">
        <f>IF(F298="Konkurrenceløb",KonkurrenceløbHastighed,IF(ISERROR(VLOOKUP(F298,Table3[[#All],[Type]],1,FALSE))=FALSE(),"",IF(F298="","",TræningsHastighed)))</f>
        <v>5:56</v>
      </c>
      <c r="J298" s="50">
        <f ca="1">IF(ISERROR(VLOOKUP(F298,Table3[[#All],[Type]],1,FALSE))=FALSE(),SUMIF(OFFSET(B298,1,0,50),B298,OFFSET(J298,1,0,50)),IF(F298="","",IF(ISERROR(VLOOKUP(F298,TræningsZoner!B:B,1,FALSE))=FALSE(),NormalTid,IF(F298="Stigningsløb",StigningsløbTid,IF(F298="Intervalløb",IntervalTid,IF(F298="Temposkift",TemposkiftTid,IF(F298="Konkurrenceløb",KonkurrenceløbTid,IF(F298="Distanceløb",DistanceløbTid,"Ukendt træningstype"))))))))</f>
        <v>1.78</v>
      </c>
      <c r="K298" s="51">
        <f ca="1">IF(ISERROR(VLOOKUP(F298,Table3[[#All],[Type]],1,FALSE))=FALSE(),SUMIF(OFFSET(B298,1,0,50),B298,OFFSET(K298,1,0,50)),IF(F298="","",IF(ISERROR(VLOOKUP(F298,TræningsZoner!B:B,1,FALSE))=FALSE(),NormalDistance,IF(F298="Stigningsløb",StigningsløbDistance,IF(F298="Intervalløb",IntervalDistance,IF(F298="Temposkift",TemposkiftDistance,IF(F298="konkurrenceløb",KonkurrenceløbDistance,IF(F298="Distanceløb",DistanceløbDistance,"Ukendt træningstype"))))))))</f>
        <v>0.3</v>
      </c>
      <c r="L298" s="44"/>
      <c r="M298" s="45"/>
      <c r="N298" s="70"/>
    </row>
    <row r="299" spans="1:14" s="26" customFormat="1" hidden="1" outlineLevel="1" x14ac:dyDescent="0.25">
      <c r="A299" s="47"/>
      <c r="B299" s="48">
        <v>42783</v>
      </c>
      <c r="C299" s="44" t="str">
        <f t="shared" si="11"/>
        <v/>
      </c>
      <c r="D299" s="44" t="str">
        <f t="shared" si="12"/>
        <v/>
      </c>
      <c r="E299" s="44"/>
      <c r="F299" s="49" t="s">
        <v>36</v>
      </c>
      <c r="G299" s="49" t="s">
        <v>37</v>
      </c>
      <c r="H299" s="49" t="str">
        <f>IF(ISERROR(VLOOKUP(F299,Table3[[#All],[Type]],1,FALSE))=FALSE(),"",IF(F299="","",IFERROR(IFERROR(TræningsZone,StigningsløbZone),IF(F299="Intervalløb",IntervalZone,IF(F299="Temposkift",TemposkiftZone,IF(F299="Konkurrenceløb","N/A",IF(F299="Distanceløb",DistanceløbZone,"Ukendt træningstype")))))))</f>
        <v>Ae2</v>
      </c>
      <c r="I299" s="49" t="str">
        <f>IF(F299="Konkurrenceløb",KonkurrenceløbHastighed,IF(ISERROR(VLOOKUP(F299,Table3[[#All],[Type]],1,FALSE))=FALSE(),"",IF(F299="","",TræningsHastighed)))</f>
        <v>6:28</v>
      </c>
      <c r="J299" s="50">
        <f ca="1">IF(ISERROR(VLOOKUP(F299,Table3[[#All],[Type]],1,FALSE))=FALSE(),SUMIF(OFFSET(B299,1,0,50),B299,OFFSET(J299,1,0,50)),IF(F299="","",IF(ISERROR(VLOOKUP(F299,TræningsZoner!B:B,1,FALSE))=FALSE(),NormalTid,IF(F299="Stigningsløb",StigningsløbTid,IF(F299="Intervalløb",IntervalTid,IF(F299="Temposkift",TemposkiftTid,IF(F299="Konkurrenceløb",KonkurrenceløbTid,IF(F299="Distanceløb",DistanceløbTid,"Ukendt træningstype"))))))))</f>
        <v>3.2333333333333334</v>
      </c>
      <c r="K299" s="51">
        <f ca="1">IF(ISERROR(VLOOKUP(F299,Table3[[#All],[Type]],1,FALSE))=FALSE(),SUMIF(OFFSET(B299,1,0,50),B299,OFFSET(K299,1,0,50)),IF(F299="","",IF(ISERROR(VLOOKUP(F299,TræningsZoner!B:B,1,FALSE))=FALSE(),NormalDistance,IF(F299="Stigningsløb",StigningsløbDistance,IF(F299="Intervalløb",IntervalDistance,IF(F299="Temposkift",TemposkiftDistance,IF(F299="konkurrenceløb",KonkurrenceløbDistance,IF(F299="Distanceløb",DistanceløbDistance,"Ukendt træningstype"))))))))</f>
        <v>0.5</v>
      </c>
      <c r="L299" s="44"/>
      <c r="M299" s="45"/>
      <c r="N299" s="70"/>
    </row>
    <row r="300" spans="1:14" s="26" customFormat="1" hidden="1" outlineLevel="1" x14ac:dyDescent="0.25">
      <c r="A300" s="47"/>
      <c r="B300" s="48">
        <v>42783</v>
      </c>
      <c r="C300" s="44" t="str">
        <f t="shared" si="11"/>
        <v/>
      </c>
      <c r="D300" s="44" t="str">
        <f t="shared" si="12"/>
        <v/>
      </c>
      <c r="E300" s="44"/>
      <c r="F300" s="49" t="s">
        <v>36</v>
      </c>
      <c r="G300" s="49" t="s">
        <v>38</v>
      </c>
      <c r="H300" s="49" t="str">
        <f>IF(ISERROR(VLOOKUP(F300,Table3[[#All],[Type]],1,FALSE))=FALSE(),"",IF(F300="","",IFERROR(IFERROR(TræningsZone,StigningsløbZone),IF(F300="Intervalløb",IntervalZone,IF(F300="Temposkift",TemposkiftZone,IF(F300="Konkurrenceløb","N/A",IF(F300="Distanceløb",DistanceløbZone,"Ukendt træningstype")))))))</f>
        <v>An1</v>
      </c>
      <c r="I300" s="49" t="str">
        <f>IF(F300="Konkurrenceløb",KonkurrenceløbHastighed,IF(ISERROR(VLOOKUP(F300,Table3[[#All],[Type]],1,FALSE))=FALSE(),"",IF(F300="","",TræningsHastighed)))</f>
        <v>5:42,5</v>
      </c>
      <c r="J300" s="50">
        <f ca="1">IF(ISERROR(VLOOKUP(F300,Table3[[#All],[Type]],1,FALSE))=FALSE(),SUMIF(OFFSET(B300,1,0,50),B300,OFFSET(J300,1,0,50)),IF(F300="","",IF(ISERROR(VLOOKUP(F300,TræningsZoner!B:B,1,FALSE))=FALSE(),NormalTid,IF(F300="Stigningsløb",StigningsløbTid,IF(F300="Intervalløb",IntervalTid,IF(F300="Temposkift",TemposkiftTid,IF(F300="Konkurrenceløb",KonkurrenceløbTid,IF(F300="Distanceløb",DistanceløbTid,"Ukendt træningstype"))))))))</f>
        <v>2.8541666666666665</v>
      </c>
      <c r="K300" s="51">
        <f ca="1">IF(ISERROR(VLOOKUP(F300,Table3[[#All],[Type]],1,FALSE))=FALSE(),SUMIF(OFFSET(B300,1,0,50),B300,OFFSET(K300,1,0,50)),IF(F300="","",IF(ISERROR(VLOOKUP(F300,TræningsZoner!B:B,1,FALSE))=FALSE(),NormalDistance,IF(F300="Stigningsløb",StigningsløbDistance,IF(F300="Intervalløb",IntervalDistance,IF(F300="Temposkift",TemposkiftDistance,IF(F300="konkurrenceløb",KonkurrenceløbDistance,IF(F300="Distanceløb",DistanceløbDistance,"Ukendt træningstype"))))))))</f>
        <v>0.5</v>
      </c>
      <c r="L300" s="44"/>
      <c r="M300" s="45"/>
      <c r="N300" s="70"/>
    </row>
    <row r="301" spans="1:14" s="26" customFormat="1" hidden="1" outlineLevel="1" x14ac:dyDescent="0.25">
      <c r="A301" s="47"/>
      <c r="B301" s="48">
        <v>42783</v>
      </c>
      <c r="C301" s="44" t="str">
        <f t="shared" si="11"/>
        <v/>
      </c>
      <c r="D301" s="44" t="str">
        <f t="shared" si="12"/>
        <v/>
      </c>
      <c r="E301" s="44"/>
      <c r="F301" s="49" t="s">
        <v>36</v>
      </c>
      <c r="G301" s="49" t="s">
        <v>37</v>
      </c>
      <c r="H301" s="49" t="str">
        <f>IF(ISERROR(VLOOKUP(F301,Table3[[#All],[Type]],1,FALSE))=FALSE(),"",IF(F301="","",IFERROR(IFERROR(TræningsZone,StigningsløbZone),IF(F301="Intervalløb",IntervalZone,IF(F301="Temposkift",TemposkiftZone,IF(F301="Konkurrenceløb","N/A",IF(F301="Distanceløb",DistanceløbZone,"Ukendt træningstype")))))))</f>
        <v>Ae2</v>
      </c>
      <c r="I301" s="49" t="str">
        <f>IF(F301="Konkurrenceløb",KonkurrenceløbHastighed,IF(ISERROR(VLOOKUP(F301,Table3[[#All],[Type]],1,FALSE))=FALSE(),"",IF(F301="","",TræningsHastighed)))</f>
        <v>6:28</v>
      </c>
      <c r="J301" s="50">
        <f ca="1">IF(ISERROR(VLOOKUP(F301,Table3[[#All],[Type]],1,FALSE))=FALSE(),SUMIF(OFFSET(B301,1,0,50),B301,OFFSET(J301,1,0,50)),IF(F301="","",IF(ISERROR(VLOOKUP(F301,TræningsZoner!B:B,1,FALSE))=FALSE(),NormalTid,IF(F301="Stigningsløb",StigningsløbTid,IF(F301="Intervalløb",IntervalTid,IF(F301="Temposkift",TemposkiftTid,IF(F301="Konkurrenceløb",KonkurrenceløbTid,IF(F301="Distanceløb",DistanceløbTid,"Ukendt træningstype"))))))))</f>
        <v>3.2333333333333334</v>
      </c>
      <c r="K301" s="51">
        <f ca="1">IF(ISERROR(VLOOKUP(F301,Table3[[#All],[Type]],1,FALSE))=FALSE(),SUMIF(OFFSET(B301,1,0,50),B301,OFFSET(K301,1,0,50)),IF(F301="","",IF(ISERROR(VLOOKUP(F301,TræningsZoner!B:B,1,FALSE))=FALSE(),NormalDistance,IF(F301="Stigningsløb",StigningsløbDistance,IF(F301="Intervalløb",IntervalDistance,IF(F301="Temposkift",TemposkiftDistance,IF(F301="konkurrenceløb",KonkurrenceløbDistance,IF(F301="Distanceløb",DistanceløbDistance,"Ukendt træningstype"))))))))</f>
        <v>0.5</v>
      </c>
      <c r="L301" s="44"/>
      <c r="M301" s="45"/>
      <c r="N301" s="70"/>
    </row>
    <row r="302" spans="1:14" s="26" customFormat="1" hidden="1" outlineLevel="1" x14ac:dyDescent="0.25">
      <c r="A302" s="47"/>
      <c r="B302" s="48">
        <v>42783</v>
      </c>
      <c r="C302" s="44" t="str">
        <f t="shared" si="11"/>
        <v/>
      </c>
      <c r="D302" s="44" t="str">
        <f t="shared" si="12"/>
        <v/>
      </c>
      <c r="E302" s="44"/>
      <c r="F302" s="49" t="s">
        <v>36</v>
      </c>
      <c r="G302" s="49" t="s">
        <v>38</v>
      </c>
      <c r="H302" s="49" t="str">
        <f>IF(ISERROR(VLOOKUP(F302,Table3[[#All],[Type]],1,FALSE))=FALSE(),"",IF(F302="","",IFERROR(IFERROR(TræningsZone,StigningsløbZone),IF(F302="Intervalløb",IntervalZone,IF(F302="Temposkift",TemposkiftZone,IF(F302="Konkurrenceløb","N/A",IF(F302="Distanceløb",DistanceløbZone,"Ukendt træningstype")))))))</f>
        <v>An1</v>
      </c>
      <c r="I302" s="49" t="str">
        <f>IF(F302="Konkurrenceløb",KonkurrenceløbHastighed,IF(ISERROR(VLOOKUP(F302,Table3[[#All],[Type]],1,FALSE))=FALSE(),"",IF(F302="","",TræningsHastighed)))</f>
        <v>5:42,5</v>
      </c>
      <c r="J302" s="50">
        <f ca="1">IF(ISERROR(VLOOKUP(F302,Table3[[#All],[Type]],1,FALSE))=FALSE(),SUMIF(OFFSET(B302,1,0,50),B302,OFFSET(J302,1,0,50)),IF(F302="","",IF(ISERROR(VLOOKUP(F302,TræningsZoner!B:B,1,FALSE))=FALSE(),NormalTid,IF(F302="Stigningsløb",StigningsløbTid,IF(F302="Intervalløb",IntervalTid,IF(F302="Temposkift",TemposkiftTid,IF(F302="Konkurrenceløb",KonkurrenceløbTid,IF(F302="Distanceløb",DistanceløbTid,"Ukendt træningstype"))))))))</f>
        <v>2.8541666666666665</v>
      </c>
      <c r="K302" s="51">
        <f ca="1">IF(ISERROR(VLOOKUP(F302,Table3[[#All],[Type]],1,FALSE))=FALSE(),SUMIF(OFFSET(B302,1,0,50),B302,OFFSET(K302,1,0,50)),IF(F302="","",IF(ISERROR(VLOOKUP(F302,TræningsZoner!B:B,1,FALSE))=FALSE(),NormalDistance,IF(F302="Stigningsløb",StigningsløbDistance,IF(F302="Intervalløb",IntervalDistance,IF(F302="Temposkift",TemposkiftDistance,IF(F302="konkurrenceløb",KonkurrenceløbDistance,IF(F302="Distanceløb",DistanceløbDistance,"Ukendt træningstype"))))))))</f>
        <v>0.5</v>
      </c>
      <c r="L302" s="44"/>
      <c r="M302" s="45"/>
      <c r="N302" s="70"/>
    </row>
    <row r="303" spans="1:14" s="26" customFormat="1" hidden="1" outlineLevel="1" x14ac:dyDescent="0.25">
      <c r="A303" s="47"/>
      <c r="B303" s="48">
        <v>42783</v>
      </c>
      <c r="C303" s="44" t="str">
        <f t="shared" si="11"/>
        <v/>
      </c>
      <c r="D303" s="44" t="str">
        <f t="shared" si="12"/>
        <v/>
      </c>
      <c r="E303" s="44"/>
      <c r="F303" s="49" t="s">
        <v>36</v>
      </c>
      <c r="G303" s="49" t="s">
        <v>37</v>
      </c>
      <c r="H303" s="49" t="str">
        <f>IF(ISERROR(VLOOKUP(F303,Table3[[#All],[Type]],1,FALSE))=FALSE(),"",IF(F303="","",IFERROR(IFERROR(TræningsZone,StigningsløbZone),IF(F303="Intervalløb",IntervalZone,IF(F303="Temposkift",TemposkiftZone,IF(F303="Konkurrenceløb","N/A",IF(F303="Distanceløb",DistanceløbZone,"Ukendt træningstype")))))))</f>
        <v>Ae2</v>
      </c>
      <c r="I303" s="49" t="str">
        <f>IF(F303="Konkurrenceløb",KonkurrenceløbHastighed,IF(ISERROR(VLOOKUP(F303,Table3[[#All],[Type]],1,FALSE))=FALSE(),"",IF(F303="","",TræningsHastighed)))</f>
        <v>6:28</v>
      </c>
      <c r="J303" s="50">
        <f ca="1">IF(ISERROR(VLOOKUP(F303,Table3[[#All],[Type]],1,FALSE))=FALSE(),SUMIF(OFFSET(B303,1,0,50),B303,OFFSET(J303,1,0,50)),IF(F303="","",IF(ISERROR(VLOOKUP(F303,TræningsZoner!B:B,1,FALSE))=FALSE(),NormalTid,IF(F303="Stigningsløb",StigningsløbTid,IF(F303="Intervalløb",IntervalTid,IF(F303="Temposkift",TemposkiftTid,IF(F303="Konkurrenceløb",KonkurrenceløbTid,IF(F303="Distanceløb",DistanceløbTid,"Ukendt træningstype"))))))))</f>
        <v>3.2333333333333334</v>
      </c>
      <c r="K303" s="51">
        <f ca="1">IF(ISERROR(VLOOKUP(F303,Table3[[#All],[Type]],1,FALSE))=FALSE(),SUMIF(OFFSET(B303,1,0,50),B303,OFFSET(K303,1,0,50)),IF(F303="","",IF(ISERROR(VLOOKUP(F303,TræningsZoner!B:B,1,FALSE))=FALSE(),NormalDistance,IF(F303="Stigningsløb",StigningsløbDistance,IF(F303="Intervalløb",IntervalDistance,IF(F303="Temposkift",TemposkiftDistance,IF(F303="konkurrenceløb",KonkurrenceløbDistance,IF(F303="Distanceløb",DistanceløbDistance,"Ukendt træningstype"))))))))</f>
        <v>0.5</v>
      </c>
      <c r="L303" s="44"/>
      <c r="M303" s="45"/>
      <c r="N303" s="70"/>
    </row>
    <row r="304" spans="1:14" s="26" customFormat="1" hidden="1" outlineLevel="1" x14ac:dyDescent="0.25">
      <c r="A304" s="47"/>
      <c r="B304" s="48">
        <v>42783</v>
      </c>
      <c r="C304" s="44" t="str">
        <f t="shared" si="11"/>
        <v/>
      </c>
      <c r="D304" s="44" t="str">
        <f t="shared" si="12"/>
        <v/>
      </c>
      <c r="E304" s="44"/>
      <c r="F304" s="49" t="s">
        <v>36</v>
      </c>
      <c r="G304" s="49" t="s">
        <v>38</v>
      </c>
      <c r="H304" s="49" t="str">
        <f>IF(ISERROR(VLOOKUP(F304,Table3[[#All],[Type]],1,FALSE))=FALSE(),"",IF(F304="","",IFERROR(IFERROR(TræningsZone,StigningsløbZone),IF(F304="Intervalløb",IntervalZone,IF(F304="Temposkift",TemposkiftZone,IF(F304="Konkurrenceløb","N/A",IF(F304="Distanceløb",DistanceløbZone,"Ukendt træningstype")))))))</f>
        <v>An1</v>
      </c>
      <c r="I304" s="49" t="str">
        <f>IF(F304="Konkurrenceløb",KonkurrenceløbHastighed,IF(ISERROR(VLOOKUP(F304,Table3[[#All],[Type]],1,FALSE))=FALSE(),"",IF(F304="","",TræningsHastighed)))</f>
        <v>5:42,5</v>
      </c>
      <c r="J304" s="50">
        <f ca="1">IF(ISERROR(VLOOKUP(F304,Table3[[#All],[Type]],1,FALSE))=FALSE(),SUMIF(OFFSET(B304,1,0,50),B304,OFFSET(J304,1,0,50)),IF(F304="","",IF(ISERROR(VLOOKUP(F304,TræningsZoner!B:B,1,FALSE))=FALSE(),NormalTid,IF(F304="Stigningsløb",StigningsløbTid,IF(F304="Intervalløb",IntervalTid,IF(F304="Temposkift",TemposkiftTid,IF(F304="Konkurrenceløb",KonkurrenceløbTid,IF(F304="Distanceløb",DistanceløbTid,"Ukendt træningstype"))))))))</f>
        <v>2.8541666666666665</v>
      </c>
      <c r="K304" s="51">
        <f ca="1">IF(ISERROR(VLOOKUP(F304,Table3[[#All],[Type]],1,FALSE))=FALSE(),SUMIF(OFFSET(B304,1,0,50),B304,OFFSET(K304,1,0,50)),IF(F304="","",IF(ISERROR(VLOOKUP(F304,TræningsZoner!B:B,1,FALSE))=FALSE(),NormalDistance,IF(F304="Stigningsløb",StigningsløbDistance,IF(F304="Intervalløb",IntervalDistance,IF(F304="Temposkift",TemposkiftDistance,IF(F304="konkurrenceløb",KonkurrenceløbDistance,IF(F304="Distanceløb",DistanceløbDistance,"Ukendt træningstype"))))))))</f>
        <v>0.5</v>
      </c>
      <c r="L304" s="44"/>
      <c r="M304" s="45"/>
      <c r="N304" s="70"/>
    </row>
    <row r="305" spans="1:14" s="26" customFormat="1" hidden="1" outlineLevel="1" x14ac:dyDescent="0.25">
      <c r="A305" s="47"/>
      <c r="B305" s="48">
        <v>42783</v>
      </c>
      <c r="C305" s="44" t="str">
        <f t="shared" si="11"/>
        <v/>
      </c>
      <c r="D305" s="44" t="str">
        <f t="shared" si="12"/>
        <v/>
      </c>
      <c r="E305" s="44"/>
      <c r="F305" s="49" t="s">
        <v>41</v>
      </c>
      <c r="G305" s="49" t="s">
        <v>43</v>
      </c>
      <c r="H305" s="49" t="str">
        <f>IF(ISERROR(VLOOKUP(F305,Table3[[#All],[Type]],1,FALSE))=FALSE(),"",IF(F305="","",IFERROR(IFERROR(TræningsZone,StigningsløbZone),IF(F305="Intervalløb",IntervalZone,IF(F305="Temposkift",TemposkiftZone,IF(F305="Konkurrenceløb","N/A",IF(F305="Distanceløb",DistanceløbZone,"Ukendt træningstype")))))))</f>
        <v>Rest</v>
      </c>
      <c r="I305" s="49" t="str">
        <f>IF(F305="Konkurrenceløb",KonkurrenceløbHastighed,IF(ISERROR(VLOOKUP(F305,Table3[[#All],[Type]],1,FALSE))=FALSE(),"",IF(F305="","",TræningsHastighed)))</f>
        <v>9:59,5</v>
      </c>
      <c r="J305" s="50">
        <f ca="1">IF(ISERROR(VLOOKUP(F305,Table3[[#All],[Type]],1,FALSE))=FALSE(),SUMIF(OFFSET(B305,1,0,50),B305,OFFSET(J305,1,0,50)),IF(F305="","",IF(ISERROR(VLOOKUP(F305,TræningsZoner!B:B,1,FALSE))=FALSE(),NormalTid,IF(F305="Stigningsløb",StigningsløbTid,IF(F305="Intervalløb",IntervalTid,IF(F305="Temposkift",TemposkiftTid,IF(F305="Konkurrenceløb",KonkurrenceløbTid,IF(F305="Distanceløb",DistanceløbTid,"Ukendt træningstype"))))))))</f>
        <v>5</v>
      </c>
      <c r="K305" s="51">
        <f ca="1">IF(ISERROR(VLOOKUP(F305,Table3[[#All],[Type]],1,FALSE))=FALSE(),SUMIF(OFFSET(B305,1,0,50),B305,OFFSET(K305,1,0,50)),IF(F305="","",IF(ISERROR(VLOOKUP(F305,TræningsZoner!B:B,1,FALSE))=FALSE(),NormalDistance,IF(F305="Stigningsløb",StigningsløbDistance,IF(F305="Intervalløb",IntervalDistance,IF(F305="Temposkift",TemposkiftDistance,IF(F305="konkurrenceløb",KonkurrenceløbDistance,IF(F305="Distanceløb",DistanceløbDistance,"Ukendt træningstype"))))))))</f>
        <v>0.50041701417848206</v>
      </c>
      <c r="L305" s="44"/>
      <c r="M305" s="45"/>
      <c r="N305" s="70"/>
    </row>
    <row r="306" spans="1:14" s="26" customFormat="1" hidden="1" outlineLevel="1" x14ac:dyDescent="0.25">
      <c r="A306" s="47"/>
      <c r="B306" s="48">
        <v>42783</v>
      </c>
      <c r="C306" s="44" t="str">
        <f t="shared" si="11"/>
        <v/>
      </c>
      <c r="D306" s="44" t="str">
        <f t="shared" si="12"/>
        <v/>
      </c>
      <c r="E306" s="44"/>
      <c r="F306" s="49" t="s">
        <v>36</v>
      </c>
      <c r="G306" s="49" t="s">
        <v>37</v>
      </c>
      <c r="H306" s="49" t="str">
        <f>IF(ISERROR(VLOOKUP(F306,Table3[[#All],[Type]],1,FALSE))=FALSE(),"",IF(F306="","",IFERROR(IFERROR(TræningsZone,StigningsløbZone),IF(F306="Intervalløb",IntervalZone,IF(F306="Temposkift",TemposkiftZone,IF(F306="Konkurrenceløb","N/A",IF(F306="Distanceløb",DistanceløbZone,"Ukendt træningstype")))))))</f>
        <v>Ae2</v>
      </c>
      <c r="I306" s="49" t="str">
        <f>IF(F306="Konkurrenceløb",KonkurrenceløbHastighed,IF(ISERROR(VLOOKUP(F306,Table3[[#All],[Type]],1,FALSE))=FALSE(),"",IF(F306="","",TræningsHastighed)))</f>
        <v>6:28</v>
      </c>
      <c r="J306" s="50">
        <f ca="1">IF(ISERROR(VLOOKUP(F306,Table3[[#All],[Type]],1,FALSE))=FALSE(),SUMIF(OFFSET(B306,1,0,50),B306,OFFSET(J306,1,0,50)),IF(F306="","",IF(ISERROR(VLOOKUP(F306,TræningsZoner!B:B,1,FALSE))=FALSE(),NormalTid,IF(F306="Stigningsløb",StigningsløbTid,IF(F306="Intervalløb",IntervalTid,IF(F306="Temposkift",TemposkiftTid,IF(F306="Konkurrenceløb",KonkurrenceløbTid,IF(F306="Distanceløb",DistanceløbTid,"Ukendt træningstype"))))))))</f>
        <v>3.2333333333333334</v>
      </c>
      <c r="K306" s="51">
        <f ca="1">IF(ISERROR(VLOOKUP(F306,Table3[[#All],[Type]],1,FALSE))=FALSE(),SUMIF(OFFSET(B306,1,0,50),B306,OFFSET(K306,1,0,50)),IF(F306="","",IF(ISERROR(VLOOKUP(F306,TræningsZoner!B:B,1,FALSE))=FALSE(),NormalDistance,IF(F306="Stigningsløb",StigningsløbDistance,IF(F306="Intervalløb",IntervalDistance,IF(F306="Temposkift",TemposkiftDistance,IF(F306="konkurrenceløb",KonkurrenceløbDistance,IF(F306="Distanceløb",DistanceløbDistance,"Ukendt træningstype"))))))))</f>
        <v>0.5</v>
      </c>
      <c r="L306" s="44"/>
      <c r="M306" s="45"/>
      <c r="N306" s="70"/>
    </row>
    <row r="307" spans="1:14" s="26" customFormat="1" hidden="1" outlineLevel="1" x14ac:dyDescent="0.25">
      <c r="A307" s="47"/>
      <c r="B307" s="48">
        <v>42783</v>
      </c>
      <c r="C307" s="44" t="str">
        <f t="shared" si="11"/>
        <v/>
      </c>
      <c r="D307" s="44" t="str">
        <f t="shared" si="12"/>
        <v/>
      </c>
      <c r="E307" s="44"/>
      <c r="F307" s="49" t="s">
        <v>36</v>
      </c>
      <c r="G307" s="49" t="s">
        <v>38</v>
      </c>
      <c r="H307" s="49" t="str">
        <f>IF(ISERROR(VLOOKUP(F307,Table3[[#All],[Type]],1,FALSE))=FALSE(),"",IF(F307="","",IFERROR(IFERROR(TræningsZone,StigningsløbZone),IF(F307="Intervalløb",IntervalZone,IF(F307="Temposkift",TemposkiftZone,IF(F307="Konkurrenceløb","N/A",IF(F307="Distanceløb",DistanceløbZone,"Ukendt træningstype")))))))</f>
        <v>An1</v>
      </c>
      <c r="I307" s="49" t="str">
        <f>IF(F307="Konkurrenceløb",KonkurrenceløbHastighed,IF(ISERROR(VLOOKUP(F307,Table3[[#All],[Type]],1,FALSE))=FALSE(),"",IF(F307="","",TræningsHastighed)))</f>
        <v>5:42,5</v>
      </c>
      <c r="J307" s="50">
        <f ca="1">IF(ISERROR(VLOOKUP(F307,Table3[[#All],[Type]],1,FALSE))=FALSE(),SUMIF(OFFSET(B307,1,0,50),B307,OFFSET(J307,1,0,50)),IF(F307="","",IF(ISERROR(VLOOKUP(F307,TræningsZoner!B:B,1,FALSE))=FALSE(),NormalTid,IF(F307="Stigningsløb",StigningsløbTid,IF(F307="Intervalløb",IntervalTid,IF(F307="Temposkift",TemposkiftTid,IF(F307="Konkurrenceløb",KonkurrenceløbTid,IF(F307="Distanceløb",DistanceløbTid,"Ukendt træningstype"))))))))</f>
        <v>2.8541666666666665</v>
      </c>
      <c r="K307" s="51">
        <f ca="1">IF(ISERROR(VLOOKUP(F307,Table3[[#All],[Type]],1,FALSE))=FALSE(),SUMIF(OFFSET(B307,1,0,50),B307,OFFSET(K307,1,0,50)),IF(F307="","",IF(ISERROR(VLOOKUP(F307,TræningsZoner!B:B,1,FALSE))=FALSE(),NormalDistance,IF(F307="Stigningsløb",StigningsløbDistance,IF(F307="Intervalløb",IntervalDistance,IF(F307="Temposkift",TemposkiftDistance,IF(F307="konkurrenceløb",KonkurrenceløbDistance,IF(F307="Distanceløb",DistanceløbDistance,"Ukendt træningstype"))))))))</f>
        <v>0.5</v>
      </c>
      <c r="L307" s="44"/>
      <c r="M307" s="45"/>
      <c r="N307" s="70"/>
    </row>
    <row r="308" spans="1:14" s="26" customFormat="1" hidden="1" outlineLevel="1" x14ac:dyDescent="0.25">
      <c r="A308" s="47"/>
      <c r="B308" s="48">
        <v>42783</v>
      </c>
      <c r="C308" s="44" t="str">
        <f t="shared" si="11"/>
        <v/>
      </c>
      <c r="D308" s="44" t="str">
        <f t="shared" si="12"/>
        <v/>
      </c>
      <c r="E308" s="44"/>
      <c r="F308" s="49" t="s">
        <v>36</v>
      </c>
      <c r="G308" s="49" t="s">
        <v>37</v>
      </c>
      <c r="H308" s="49" t="str">
        <f>IF(ISERROR(VLOOKUP(F308,Table3[[#All],[Type]],1,FALSE))=FALSE(),"",IF(F308="","",IFERROR(IFERROR(TræningsZone,StigningsløbZone),IF(F308="Intervalløb",IntervalZone,IF(F308="Temposkift",TemposkiftZone,IF(F308="Konkurrenceløb","N/A",IF(F308="Distanceløb",DistanceløbZone,"Ukendt træningstype")))))))</f>
        <v>Ae2</v>
      </c>
      <c r="I308" s="49" t="str">
        <f>IF(F308="Konkurrenceløb",KonkurrenceløbHastighed,IF(ISERROR(VLOOKUP(F308,Table3[[#All],[Type]],1,FALSE))=FALSE(),"",IF(F308="","",TræningsHastighed)))</f>
        <v>6:28</v>
      </c>
      <c r="J308" s="50">
        <f ca="1">IF(ISERROR(VLOOKUP(F308,Table3[[#All],[Type]],1,FALSE))=FALSE(),SUMIF(OFFSET(B308,1,0,50),B308,OFFSET(J308,1,0,50)),IF(F308="","",IF(ISERROR(VLOOKUP(F308,TræningsZoner!B:B,1,FALSE))=FALSE(),NormalTid,IF(F308="Stigningsløb",StigningsløbTid,IF(F308="Intervalløb",IntervalTid,IF(F308="Temposkift",TemposkiftTid,IF(F308="Konkurrenceløb",KonkurrenceløbTid,IF(F308="Distanceløb",DistanceløbTid,"Ukendt træningstype"))))))))</f>
        <v>3.2333333333333334</v>
      </c>
      <c r="K308" s="51">
        <f ca="1">IF(ISERROR(VLOOKUP(F308,Table3[[#All],[Type]],1,FALSE))=FALSE(),SUMIF(OFFSET(B308,1,0,50),B308,OFFSET(K308,1,0,50)),IF(F308="","",IF(ISERROR(VLOOKUP(F308,TræningsZoner!B:B,1,FALSE))=FALSE(),NormalDistance,IF(F308="Stigningsløb",StigningsløbDistance,IF(F308="Intervalløb",IntervalDistance,IF(F308="Temposkift",TemposkiftDistance,IF(F308="konkurrenceløb",KonkurrenceløbDistance,IF(F308="Distanceløb",DistanceløbDistance,"Ukendt træningstype"))))))))</f>
        <v>0.5</v>
      </c>
      <c r="L308" s="44"/>
      <c r="M308" s="45"/>
      <c r="N308" s="70"/>
    </row>
    <row r="309" spans="1:14" s="26" customFormat="1" hidden="1" outlineLevel="1" x14ac:dyDescent="0.25">
      <c r="A309" s="47"/>
      <c r="B309" s="48">
        <v>42783</v>
      </c>
      <c r="C309" s="44" t="str">
        <f t="shared" si="11"/>
        <v/>
      </c>
      <c r="D309" s="44" t="str">
        <f t="shared" si="12"/>
        <v/>
      </c>
      <c r="E309" s="44"/>
      <c r="F309" s="49" t="s">
        <v>36</v>
      </c>
      <c r="G309" s="49" t="s">
        <v>38</v>
      </c>
      <c r="H309" s="49" t="str">
        <f>IF(ISERROR(VLOOKUP(F309,Table3[[#All],[Type]],1,FALSE))=FALSE(),"",IF(F309="","",IFERROR(IFERROR(TræningsZone,StigningsløbZone),IF(F309="Intervalløb",IntervalZone,IF(F309="Temposkift",TemposkiftZone,IF(F309="Konkurrenceløb","N/A",IF(F309="Distanceløb",DistanceløbZone,"Ukendt træningstype")))))))</f>
        <v>An1</v>
      </c>
      <c r="I309" s="49" t="str">
        <f>IF(F309="Konkurrenceløb",KonkurrenceløbHastighed,IF(ISERROR(VLOOKUP(F309,Table3[[#All],[Type]],1,FALSE))=FALSE(),"",IF(F309="","",TræningsHastighed)))</f>
        <v>5:42,5</v>
      </c>
      <c r="J309" s="50">
        <f ca="1">IF(ISERROR(VLOOKUP(F309,Table3[[#All],[Type]],1,FALSE))=FALSE(),SUMIF(OFFSET(B309,1,0,50),B309,OFFSET(J309,1,0,50)),IF(F309="","",IF(ISERROR(VLOOKUP(F309,TræningsZoner!B:B,1,FALSE))=FALSE(),NormalTid,IF(F309="Stigningsløb",StigningsløbTid,IF(F309="Intervalløb",IntervalTid,IF(F309="Temposkift",TemposkiftTid,IF(F309="Konkurrenceløb",KonkurrenceløbTid,IF(F309="Distanceløb",DistanceløbTid,"Ukendt træningstype"))))))))</f>
        <v>2.8541666666666665</v>
      </c>
      <c r="K309" s="51">
        <f ca="1">IF(ISERROR(VLOOKUP(F309,Table3[[#All],[Type]],1,FALSE))=FALSE(),SUMIF(OFFSET(B309,1,0,50),B309,OFFSET(K309,1,0,50)),IF(F309="","",IF(ISERROR(VLOOKUP(F309,TræningsZoner!B:B,1,FALSE))=FALSE(),NormalDistance,IF(F309="Stigningsløb",StigningsløbDistance,IF(F309="Intervalløb",IntervalDistance,IF(F309="Temposkift",TemposkiftDistance,IF(F309="konkurrenceløb",KonkurrenceløbDistance,IF(F309="Distanceløb",DistanceløbDistance,"Ukendt træningstype"))))))))</f>
        <v>0.5</v>
      </c>
      <c r="L309" s="44"/>
      <c r="M309" s="45"/>
      <c r="N309" s="70"/>
    </row>
    <row r="310" spans="1:14" s="26" customFormat="1" hidden="1" outlineLevel="1" x14ac:dyDescent="0.25">
      <c r="A310" s="47"/>
      <c r="B310" s="48">
        <v>42783</v>
      </c>
      <c r="C310" s="44" t="str">
        <f t="shared" si="11"/>
        <v/>
      </c>
      <c r="D310" s="44" t="str">
        <f t="shared" si="12"/>
        <v/>
      </c>
      <c r="E310" s="44"/>
      <c r="F310" s="49" t="s">
        <v>36</v>
      </c>
      <c r="G310" s="49" t="s">
        <v>37</v>
      </c>
      <c r="H310" s="49" t="str">
        <f>IF(ISERROR(VLOOKUP(F310,Table3[[#All],[Type]],1,FALSE))=FALSE(),"",IF(F310="","",IFERROR(IFERROR(TræningsZone,StigningsløbZone),IF(F310="Intervalløb",IntervalZone,IF(F310="Temposkift",TemposkiftZone,IF(F310="Konkurrenceløb","N/A",IF(F310="Distanceløb",DistanceløbZone,"Ukendt træningstype")))))))</f>
        <v>Ae2</v>
      </c>
      <c r="I310" s="49" t="str">
        <f>IF(F310="Konkurrenceløb",KonkurrenceløbHastighed,IF(ISERROR(VLOOKUP(F310,Table3[[#All],[Type]],1,FALSE))=FALSE(),"",IF(F310="","",TræningsHastighed)))</f>
        <v>6:28</v>
      </c>
      <c r="J310" s="50">
        <f ca="1">IF(ISERROR(VLOOKUP(F310,Table3[[#All],[Type]],1,FALSE))=FALSE(),SUMIF(OFFSET(B310,1,0,50),B310,OFFSET(J310,1,0,50)),IF(F310="","",IF(ISERROR(VLOOKUP(F310,TræningsZoner!B:B,1,FALSE))=FALSE(),NormalTid,IF(F310="Stigningsløb",StigningsløbTid,IF(F310="Intervalløb",IntervalTid,IF(F310="Temposkift",TemposkiftTid,IF(F310="Konkurrenceløb",KonkurrenceløbTid,IF(F310="Distanceløb",DistanceløbTid,"Ukendt træningstype"))))))))</f>
        <v>3.2333333333333334</v>
      </c>
      <c r="K310" s="51">
        <f ca="1">IF(ISERROR(VLOOKUP(F310,Table3[[#All],[Type]],1,FALSE))=FALSE(),SUMIF(OFFSET(B310,1,0,50),B310,OFFSET(K310,1,0,50)),IF(F310="","",IF(ISERROR(VLOOKUP(F310,TræningsZoner!B:B,1,FALSE))=FALSE(),NormalDistance,IF(F310="Stigningsløb",StigningsløbDistance,IF(F310="Intervalløb",IntervalDistance,IF(F310="Temposkift",TemposkiftDistance,IF(F310="konkurrenceløb",KonkurrenceløbDistance,IF(F310="Distanceløb",DistanceløbDistance,"Ukendt træningstype"))))))))</f>
        <v>0.5</v>
      </c>
      <c r="L310" s="44"/>
      <c r="M310" s="45"/>
      <c r="N310" s="70"/>
    </row>
    <row r="311" spans="1:14" s="26" customFormat="1" hidden="1" outlineLevel="1" x14ac:dyDescent="0.25">
      <c r="A311" s="47"/>
      <c r="B311" s="48">
        <v>42783</v>
      </c>
      <c r="C311" s="44" t="str">
        <f t="shared" si="11"/>
        <v/>
      </c>
      <c r="D311" s="44" t="str">
        <f t="shared" si="12"/>
        <v/>
      </c>
      <c r="E311" s="44"/>
      <c r="F311" s="49" t="s">
        <v>36</v>
      </c>
      <c r="G311" s="49" t="s">
        <v>38</v>
      </c>
      <c r="H311" s="49" t="str">
        <f>IF(ISERROR(VLOOKUP(F311,Table3[[#All],[Type]],1,FALSE))=FALSE(),"",IF(F311="","",IFERROR(IFERROR(TræningsZone,StigningsløbZone),IF(F311="Intervalløb",IntervalZone,IF(F311="Temposkift",TemposkiftZone,IF(F311="Konkurrenceløb","N/A",IF(F311="Distanceløb",DistanceløbZone,"Ukendt træningstype")))))))</f>
        <v>An1</v>
      </c>
      <c r="I311" s="49" t="str">
        <f>IF(F311="Konkurrenceløb",KonkurrenceløbHastighed,IF(ISERROR(VLOOKUP(F311,Table3[[#All],[Type]],1,FALSE))=FALSE(),"",IF(F311="","",TræningsHastighed)))</f>
        <v>5:42,5</v>
      </c>
      <c r="J311" s="50">
        <f ca="1">IF(ISERROR(VLOOKUP(F311,Table3[[#All],[Type]],1,FALSE))=FALSE(),SUMIF(OFFSET(B311,1,0,50),B311,OFFSET(J311,1,0,50)),IF(F311="","",IF(ISERROR(VLOOKUP(F311,TræningsZoner!B:B,1,FALSE))=FALSE(),NormalTid,IF(F311="Stigningsløb",StigningsløbTid,IF(F311="Intervalløb",IntervalTid,IF(F311="Temposkift",TemposkiftTid,IF(F311="Konkurrenceløb",KonkurrenceløbTid,IF(F311="Distanceløb",DistanceløbTid,"Ukendt træningstype"))))))))</f>
        <v>2.8541666666666665</v>
      </c>
      <c r="K311" s="51">
        <f ca="1">IF(ISERROR(VLOOKUP(F311,Table3[[#All],[Type]],1,FALSE))=FALSE(),SUMIF(OFFSET(B311,1,0,50),B311,OFFSET(K311,1,0,50)),IF(F311="","",IF(ISERROR(VLOOKUP(F311,TræningsZoner!B:B,1,FALSE))=FALSE(),NormalDistance,IF(F311="Stigningsløb",StigningsløbDistance,IF(F311="Intervalløb",IntervalDistance,IF(F311="Temposkift",TemposkiftDistance,IF(F311="konkurrenceløb",KonkurrenceløbDistance,IF(F311="Distanceløb",DistanceløbDistance,"Ukendt træningstype"))))))))</f>
        <v>0.5</v>
      </c>
      <c r="L311" s="44"/>
      <c r="M311" s="45"/>
      <c r="N311" s="70"/>
    </row>
    <row r="312" spans="1:14" s="26" customFormat="1" hidden="1" outlineLevel="1" x14ac:dyDescent="0.25">
      <c r="A312" s="47"/>
      <c r="B312" s="48">
        <v>42783</v>
      </c>
      <c r="C312" s="44" t="str">
        <f t="shared" si="11"/>
        <v/>
      </c>
      <c r="D312" s="44" t="str">
        <f t="shared" si="12"/>
        <v/>
      </c>
      <c r="E312" s="44"/>
      <c r="F312" s="49" t="s">
        <v>23</v>
      </c>
      <c r="G312" s="49" t="s">
        <v>26</v>
      </c>
      <c r="H312" s="49" t="str">
        <f>IF(ISERROR(VLOOKUP(F312,Table3[[#All],[Type]],1,FALSE))=FALSE(),"",IF(F312="","",IFERROR(IFERROR(TræningsZone,StigningsløbZone),IF(F312="Intervalløb",IntervalZone,IF(F312="Temposkift",TemposkiftZone,IF(F312="Konkurrenceløb","N/A",IF(F312="Distanceløb",DistanceløbZone,"Ukendt træningstype")))))))</f>
        <v>Ae1</v>
      </c>
      <c r="I312" s="49" t="str">
        <f>IF(F312="Konkurrenceløb",KonkurrenceløbHastighed,IF(ISERROR(VLOOKUP(F312,Table3[[#All],[Type]],1,FALSE))=FALSE(),"",IF(F312="","",TræningsHastighed)))</f>
        <v>7:07,5</v>
      </c>
      <c r="J312" s="50">
        <f ca="1">IF(ISERROR(VLOOKUP(F312,Table3[[#All],[Type]],1,FALSE))=FALSE(),SUMIF(OFFSET(B312,1,0,50),B312,OFFSET(J312,1,0,50)),IF(F312="","",IF(ISERROR(VLOOKUP(F312,TræningsZoner!B:B,1,FALSE))=FALSE(),NormalTid,IF(F312="Stigningsløb",StigningsløbTid,IF(F312="Intervalløb",IntervalTid,IF(F312="Temposkift",TemposkiftTid,IF(F312="Konkurrenceløb",KonkurrenceløbTid,IF(F312="Distanceløb",DistanceløbTid,"Ukendt træningstype"))))))))</f>
        <v>15</v>
      </c>
      <c r="K312" s="51">
        <f ca="1">IF(ISERROR(VLOOKUP(F312,Table3[[#All],[Type]],1,FALSE))=FALSE(),SUMIF(OFFSET(B312,1,0,50),B312,OFFSET(K312,1,0,50)),IF(F312="","",IF(ISERROR(VLOOKUP(F312,TræningsZoner!B:B,1,FALSE))=FALSE(),NormalDistance,IF(F312="Stigningsløb",StigningsløbDistance,IF(F312="Intervalløb",IntervalDistance,IF(F312="Temposkift",TemposkiftDistance,IF(F312="konkurrenceløb",KonkurrenceløbDistance,IF(F312="Distanceløb",DistanceløbDistance,"Ukendt træningstype"))))))))</f>
        <v>2.1052631578947367</v>
      </c>
      <c r="L312" s="44"/>
      <c r="M312" s="45"/>
      <c r="N312" s="70"/>
    </row>
    <row r="313" spans="1:14" collapsed="1" x14ac:dyDescent="0.25">
      <c r="A313" s="42">
        <f t="shared" si="8"/>
        <v>42781</v>
      </c>
      <c r="B313" s="43">
        <v>42781</v>
      </c>
      <c r="C313" s="44">
        <f t="shared" si="11"/>
        <v>8</v>
      </c>
      <c r="D313" s="44">
        <f t="shared" si="12"/>
        <v>2017</v>
      </c>
      <c r="E313" s="44" t="s">
        <v>18</v>
      </c>
      <c r="F313" s="45" t="s">
        <v>22</v>
      </c>
      <c r="G313" s="45"/>
      <c r="H313" s="45" t="str">
        <f>IF(ISERROR(VLOOKUP(F313,Table3[[#All],[Type]],1,FALSE))=FALSE(),"",IF(F313="","",IFERROR(IFERROR(TræningsZone,StigningsløbZone),IF(F313="Intervalløb",IntervalZone,IF(F313="Temposkift",TemposkiftZone,IF(F313="Konkurrenceløb","N/A",IF(F313="Distanceløb",DistanceløbZone,"Ukendt træningstype")))))))</f>
        <v/>
      </c>
      <c r="I313" s="45" t="str">
        <f>IF(F313="Konkurrenceløb",KonkurrenceløbHastighed,IF(ISERROR(VLOOKUP(F313,Table3[[#All],[Type]],1,FALSE))=FALSE(),"",IF(F313="","",TræningsHastighed)))</f>
        <v/>
      </c>
      <c r="J313" s="44">
        <f ca="1">IF(ISERROR(VLOOKUP(F313,Table3[[#All],[Type]],1,FALSE))=FALSE(),SUMIF(OFFSET(B313,1,0,50),B313,OFFSET(J313,1,0,50)),IF(F313="","",IF(ISERROR(VLOOKUP(F313,TræningsZoner!B:B,1,FALSE))=FALSE(),NormalTid,IF(F313="Stigningsløb",StigningsløbTid,IF(F313="Intervalløb",IntervalTid,IF(F313="Temposkift",TemposkiftTid,IF(F313="Konkurrenceløb",KonkurrenceløbTid,IF(F313="Distanceløb",DistanceløbTid,"Ukendt træningstype"))))))))</f>
        <v>85</v>
      </c>
      <c r="K313" s="46">
        <f ca="1">IF(ISERROR(VLOOKUP(F313,Table3[[#All],[Type]],1,FALSE))=FALSE(),SUMIF(OFFSET(B313,1,0,50),B313,OFFSET(K313,1,0,50)),IF(F313="","",IF(ISERROR(VLOOKUP(F313,TræningsZoner!B:B,1,FALSE))=FALSE(),NormalDistance,IF(F313="Stigningsløb",StigningsløbDistance,IF(F313="Intervalløb",IntervalDistance,IF(F313="Temposkift",TemposkiftDistance,IF(F313="konkurrenceløb",KonkurrenceløbDistance,IF(F313="Distanceløb",DistanceløbDistance,"Ukendt træningstype"))))))))</f>
        <v>12.364452101897781</v>
      </c>
      <c r="L313" s="44"/>
      <c r="M313" s="45"/>
      <c r="N313" s="70"/>
    </row>
    <row r="314" spans="1:14" hidden="1" outlineLevel="1" x14ac:dyDescent="0.25">
      <c r="A314" s="42"/>
      <c r="B314" s="48">
        <v>42781</v>
      </c>
      <c r="C314" s="44" t="str">
        <f t="shared" si="11"/>
        <v/>
      </c>
      <c r="D314" s="44" t="str">
        <f t="shared" si="12"/>
        <v/>
      </c>
      <c r="E314" s="44"/>
      <c r="F314" s="49" t="s">
        <v>23</v>
      </c>
      <c r="G314" s="49" t="s">
        <v>33</v>
      </c>
      <c r="H314" s="49" t="str">
        <f>IF(ISERROR(VLOOKUP(F314,Table3[[#All],[Type]],1,FALSE))=FALSE(),"",IF(F314="","",IFERROR(IFERROR(TræningsZone,StigningsløbZone),IF(F314="Intervalløb",IntervalZone,IF(F314="Temposkift",TemposkiftZone,IF(F314="Konkurrenceløb","N/A",IF(F314="Distanceløb",DistanceløbZone,"Ukendt træningstype")))))))</f>
        <v>Ae1</v>
      </c>
      <c r="I314" s="49" t="str">
        <f>IF(F314="Konkurrenceløb",KonkurrenceløbHastighed,IF(ISERROR(VLOOKUP(F314,Table3[[#All],[Type]],1,FALSE))=FALSE(),"",IF(F314="","",TræningsHastighed)))</f>
        <v>7:07,5</v>
      </c>
      <c r="J314" s="50">
        <f ca="1">IF(ISERROR(VLOOKUP(F314,Table3[[#All],[Type]],1,FALSE))=FALSE(),SUMIF(OFFSET(B314,1,0,50),B314,OFFSET(J314,1,0,50)),IF(F314="","",IF(ISERROR(VLOOKUP(F314,TræningsZoner!B:B,1,FALSE))=FALSE(),NormalTid,IF(F314="Stigningsløb",StigningsløbTid,IF(F314="Intervalløb",IntervalTid,IF(F314="Temposkift",TemposkiftTid,IF(F314="Konkurrenceløb",KonkurrenceløbTid,IF(F314="Distanceløb",DistanceløbTid,"Ukendt træningstype"))))))))</f>
        <v>20</v>
      </c>
      <c r="K314" s="51">
        <f ca="1">IF(ISERROR(VLOOKUP(F314,Table3[[#All],[Type]],1,FALSE))=FALSE(),SUMIF(OFFSET(B314,1,0,50),B314,OFFSET(K314,1,0,50)),IF(F314="","",IF(ISERROR(VLOOKUP(F314,TræningsZoner!B:B,1,FALSE))=FALSE(),NormalDistance,IF(F314="Stigningsløb",StigningsløbDistance,IF(F314="Intervalløb",IntervalDistance,IF(F314="Temposkift",TemposkiftDistance,IF(F314="konkurrenceløb",KonkurrenceløbDistance,IF(F314="Distanceløb",DistanceløbDistance,"Ukendt træningstype"))))))))</f>
        <v>2.807017543859649</v>
      </c>
      <c r="L314" s="44"/>
      <c r="M314" s="45"/>
      <c r="N314" s="70"/>
    </row>
    <row r="315" spans="1:14" hidden="1" outlineLevel="1" x14ac:dyDescent="0.25">
      <c r="A315" s="42"/>
      <c r="B315" s="48">
        <v>42781</v>
      </c>
      <c r="C315" s="44" t="str">
        <f t="shared" si="11"/>
        <v/>
      </c>
      <c r="D315" s="44" t="str">
        <f t="shared" si="12"/>
        <v/>
      </c>
      <c r="E315" s="44"/>
      <c r="F315" s="49" t="s">
        <v>39</v>
      </c>
      <c r="G315" s="49" t="s">
        <v>33</v>
      </c>
      <c r="H315" s="49" t="str">
        <f>IF(ISERROR(VLOOKUP(F315,Table3[[#All],[Type]],1,FALSE))=FALSE(),"",IF(F315="","",IFERROR(IFERROR(TræningsZone,StigningsløbZone),IF(F315="Intervalløb",IntervalZone,IF(F315="Temposkift",TemposkiftZone,IF(F315="Konkurrenceløb","N/A",IF(F315="Distanceløb",DistanceløbZone,"Ukendt træningstype")))))))</f>
        <v>MT</v>
      </c>
      <c r="I315" s="49" t="str">
        <f>IF(F315="Konkurrenceløb",KonkurrenceløbHastighed,IF(ISERROR(VLOOKUP(F315,Table3[[#All],[Type]],1,FALSE))=FALSE(),"",IF(F315="","",TræningsHastighed)))</f>
        <v>6:24</v>
      </c>
      <c r="J315" s="50">
        <f ca="1">IF(ISERROR(VLOOKUP(F315,Table3[[#All],[Type]],1,FALSE))=FALSE(),SUMIF(OFFSET(B315,1,0,50),B315,OFFSET(J315,1,0,50)),IF(F315="","",IF(ISERROR(VLOOKUP(F315,TræningsZoner!B:B,1,FALSE))=FALSE(),NormalTid,IF(F315="Stigningsløb",StigningsløbTid,IF(F315="Intervalløb",IntervalTid,IF(F315="Temposkift",TemposkiftTid,IF(F315="Konkurrenceløb",KonkurrenceløbTid,IF(F315="Distanceløb",DistanceløbTid,"Ukendt træningstype"))))))))</f>
        <v>20</v>
      </c>
      <c r="K315" s="51">
        <f ca="1">IF(ISERROR(VLOOKUP(F315,Table3[[#All],[Type]],1,FALSE))=FALSE(),SUMIF(OFFSET(B315,1,0,50),B315,OFFSET(K315,1,0,50)),IF(F315="","",IF(ISERROR(VLOOKUP(F315,TræningsZoner!B:B,1,FALSE))=FALSE(),NormalDistance,IF(F315="Stigningsløb",StigningsløbDistance,IF(F315="Intervalløb",IntervalDistance,IF(F315="Temposkift",TemposkiftDistance,IF(F315="konkurrenceløb",KonkurrenceløbDistance,IF(F315="Distanceløb",DistanceløbDistance,"Ukendt træningstype"))))))))</f>
        <v>3.125</v>
      </c>
      <c r="L315" s="44"/>
      <c r="M315" s="45"/>
      <c r="N315" s="70"/>
    </row>
    <row r="316" spans="1:14" hidden="1" outlineLevel="1" x14ac:dyDescent="0.25">
      <c r="A316" s="42"/>
      <c r="B316" s="48">
        <v>42781</v>
      </c>
      <c r="C316" s="44" t="str">
        <f t="shared" si="11"/>
        <v/>
      </c>
      <c r="D316" s="44" t="str">
        <f t="shared" si="12"/>
        <v/>
      </c>
      <c r="E316" s="44"/>
      <c r="F316" s="49" t="s">
        <v>41</v>
      </c>
      <c r="G316" s="49" t="s">
        <v>43</v>
      </c>
      <c r="H316" s="49" t="str">
        <f>IF(ISERROR(VLOOKUP(F316,Table3[[#All],[Type]],1,FALSE))=FALSE(),"",IF(F316="","",IFERROR(IFERROR(TræningsZone,StigningsløbZone),IF(F316="Intervalløb",IntervalZone,IF(F316="Temposkift",TemposkiftZone,IF(F316="Konkurrenceløb","N/A",IF(F316="Distanceløb",DistanceløbZone,"Ukendt træningstype")))))))</f>
        <v>Rest</v>
      </c>
      <c r="I316" s="49" t="str">
        <f>IF(F316="Konkurrenceløb",KonkurrenceløbHastighed,IF(ISERROR(VLOOKUP(F316,Table3[[#All],[Type]],1,FALSE))=FALSE(),"",IF(F316="","",TræningsHastighed)))</f>
        <v>9:59,5</v>
      </c>
      <c r="J316" s="50">
        <f ca="1">IF(ISERROR(VLOOKUP(F316,Table3[[#All],[Type]],1,FALSE))=FALSE(),SUMIF(OFFSET(B316,1,0,50),B316,OFFSET(J316,1,0,50)),IF(F316="","",IF(ISERROR(VLOOKUP(F316,TræningsZoner!B:B,1,FALSE))=FALSE(),NormalTid,IF(F316="Stigningsløb",StigningsløbTid,IF(F316="Intervalløb",IntervalTid,IF(F316="Temposkift",TemposkiftTid,IF(F316="Konkurrenceløb",KonkurrenceløbTid,IF(F316="Distanceløb",DistanceløbTid,"Ukendt træningstype"))))))))</f>
        <v>5</v>
      </c>
      <c r="K316" s="51">
        <f ca="1">IF(ISERROR(VLOOKUP(F316,Table3[[#All],[Type]],1,FALSE))=FALSE(),SUMIF(OFFSET(B316,1,0,50),B316,OFFSET(K316,1,0,50)),IF(F316="","",IF(ISERROR(VLOOKUP(F316,TræningsZoner!B:B,1,FALSE))=FALSE(),NormalDistance,IF(F316="Stigningsløb",StigningsløbDistance,IF(F316="Intervalløb",IntervalDistance,IF(F316="Temposkift",TemposkiftDistance,IF(F316="konkurrenceløb",KonkurrenceløbDistance,IF(F316="Distanceløb",DistanceløbDistance,"Ukendt træningstype"))))))))</f>
        <v>0.50041701417848206</v>
      </c>
      <c r="L316" s="44"/>
      <c r="M316" s="45"/>
      <c r="N316" s="70"/>
    </row>
    <row r="317" spans="1:14" hidden="1" outlineLevel="1" x14ac:dyDescent="0.25">
      <c r="A317" s="42"/>
      <c r="B317" s="48">
        <v>42781</v>
      </c>
      <c r="C317" s="44" t="str">
        <f t="shared" si="11"/>
        <v/>
      </c>
      <c r="D317" s="44" t="str">
        <f t="shared" si="12"/>
        <v/>
      </c>
      <c r="E317" s="44"/>
      <c r="F317" s="49" t="s">
        <v>39</v>
      </c>
      <c r="G317" s="49" t="s">
        <v>33</v>
      </c>
      <c r="H317" s="49" t="str">
        <f>IF(ISERROR(VLOOKUP(F317,Table3[[#All],[Type]],1,FALSE))=FALSE(),"",IF(F317="","",IFERROR(IFERROR(TræningsZone,StigningsløbZone),IF(F317="Intervalløb",IntervalZone,IF(F317="Temposkift",TemposkiftZone,IF(F317="Konkurrenceløb","N/A",IF(F317="Distanceløb",DistanceløbZone,"Ukendt træningstype")))))))</f>
        <v>MT</v>
      </c>
      <c r="I317" s="49" t="str">
        <f>IF(F317="Konkurrenceløb",KonkurrenceløbHastighed,IF(ISERROR(VLOOKUP(F317,Table3[[#All],[Type]],1,FALSE))=FALSE(),"",IF(F317="","",TræningsHastighed)))</f>
        <v>6:24</v>
      </c>
      <c r="J317" s="50">
        <f ca="1">IF(ISERROR(VLOOKUP(F317,Table3[[#All],[Type]],1,FALSE))=FALSE(),SUMIF(OFFSET(B317,1,0,50),B317,OFFSET(J317,1,0,50)),IF(F317="","",IF(ISERROR(VLOOKUP(F317,TræningsZoner!B:B,1,FALSE))=FALSE(),NormalTid,IF(F317="Stigningsløb",StigningsløbTid,IF(F317="Intervalløb",IntervalTid,IF(F317="Temposkift",TemposkiftTid,IF(F317="Konkurrenceløb",KonkurrenceløbTid,IF(F317="Distanceløb",DistanceløbTid,"Ukendt træningstype"))))))))</f>
        <v>20</v>
      </c>
      <c r="K317" s="51">
        <f ca="1">IF(ISERROR(VLOOKUP(F317,Table3[[#All],[Type]],1,FALSE))=FALSE(),SUMIF(OFFSET(B317,1,0,50),B317,OFFSET(K317,1,0,50)),IF(F317="","",IF(ISERROR(VLOOKUP(F317,TræningsZoner!B:B,1,FALSE))=FALSE(),NormalDistance,IF(F317="Stigningsløb",StigningsløbDistance,IF(F317="Intervalløb",IntervalDistance,IF(F317="Temposkift",TemposkiftDistance,IF(F317="konkurrenceløb",KonkurrenceløbDistance,IF(F317="Distanceløb",DistanceløbDistance,"Ukendt træningstype"))))))))</f>
        <v>3.125</v>
      </c>
      <c r="L317" s="44"/>
      <c r="M317" s="45"/>
      <c r="N317" s="70"/>
    </row>
    <row r="318" spans="1:14" hidden="1" outlineLevel="1" x14ac:dyDescent="0.25">
      <c r="A318" s="42"/>
      <c r="B318" s="48">
        <v>42781</v>
      </c>
      <c r="C318" s="44" t="str">
        <f t="shared" si="11"/>
        <v/>
      </c>
      <c r="D318" s="44" t="str">
        <f t="shared" si="12"/>
        <v/>
      </c>
      <c r="E318" s="44"/>
      <c r="F318" s="49" t="s">
        <v>23</v>
      </c>
      <c r="G318" s="49" t="s">
        <v>33</v>
      </c>
      <c r="H318" s="49" t="str">
        <f>IF(ISERROR(VLOOKUP(F318,Table3[[#All],[Type]],1,FALSE))=FALSE(),"",IF(F318="","",IFERROR(IFERROR(TræningsZone,StigningsløbZone),IF(F318="Intervalløb",IntervalZone,IF(F318="Temposkift",TemposkiftZone,IF(F318="Konkurrenceløb","N/A",IF(F318="Distanceløb",DistanceløbZone,"Ukendt træningstype")))))))</f>
        <v>Ae1</v>
      </c>
      <c r="I318" s="49" t="str">
        <f>IF(F318="Konkurrenceløb",KonkurrenceløbHastighed,IF(ISERROR(VLOOKUP(F318,Table3[[#All],[Type]],1,FALSE))=FALSE(),"",IF(F318="","",TræningsHastighed)))</f>
        <v>7:07,5</v>
      </c>
      <c r="J318" s="50">
        <f ca="1">IF(ISERROR(VLOOKUP(F318,Table3[[#All],[Type]],1,FALSE))=FALSE(),SUMIF(OFFSET(B318,1,0,50),B318,OFFSET(J318,1,0,50)),IF(F318="","",IF(ISERROR(VLOOKUP(F318,TræningsZoner!B:B,1,FALSE))=FALSE(),NormalTid,IF(F318="Stigningsløb",StigningsløbTid,IF(F318="Intervalløb",IntervalTid,IF(F318="Temposkift",TemposkiftTid,IF(F318="Konkurrenceløb",KonkurrenceløbTid,IF(F318="Distanceløb",DistanceløbTid,"Ukendt træningstype"))))))))</f>
        <v>20</v>
      </c>
      <c r="K318" s="51">
        <f ca="1">IF(ISERROR(VLOOKUP(F318,Table3[[#All],[Type]],1,FALSE))=FALSE(),SUMIF(OFFSET(B318,1,0,50),B318,OFFSET(K318,1,0,50)),IF(F318="","",IF(ISERROR(VLOOKUP(F318,TræningsZoner!B:B,1,FALSE))=FALSE(),NormalDistance,IF(F318="Stigningsløb",StigningsløbDistance,IF(F318="Intervalløb",IntervalDistance,IF(F318="Temposkift",TemposkiftDistance,IF(F318="konkurrenceløb",KonkurrenceløbDistance,IF(F318="Distanceløb",DistanceløbDistance,"Ukendt træningstype"))))))))</f>
        <v>2.807017543859649</v>
      </c>
      <c r="L318" s="44"/>
      <c r="M318" s="45"/>
      <c r="N318" s="70"/>
    </row>
    <row r="319" spans="1:14" collapsed="1" x14ac:dyDescent="0.25">
      <c r="A319" s="42">
        <f t="shared" si="8"/>
        <v>42779</v>
      </c>
      <c r="B319" s="43">
        <v>42779</v>
      </c>
      <c r="C319" s="44">
        <f t="shared" si="11"/>
        <v>8</v>
      </c>
      <c r="D319" s="44">
        <f t="shared" si="12"/>
        <v>2017</v>
      </c>
      <c r="E319" s="44" t="s">
        <v>18</v>
      </c>
      <c r="F319" s="45" t="s">
        <v>25</v>
      </c>
      <c r="G319" s="45"/>
      <c r="H319" s="45" t="str">
        <f>IF(ISERROR(VLOOKUP(F319,Table3[[#All],[Type]],1,FALSE))=FALSE(),"",IF(F319="","",IFERROR(IFERROR(TræningsZone,StigningsløbZone),IF(F319="Intervalløb",IntervalZone,IF(F319="Temposkift",TemposkiftZone,IF(F319="Konkurrenceløb","N/A",IF(F319="Distanceløb",DistanceløbZone,"Ukendt træningstype")))))))</f>
        <v/>
      </c>
      <c r="I319" s="45" t="str">
        <f>IF(F319="Konkurrenceløb",KonkurrenceløbHastighed,IF(ISERROR(VLOOKUP(F319,Table3[[#All],[Type]],1,FALSE))=FALSE(),"",IF(F319="","",TræningsHastighed)))</f>
        <v/>
      </c>
      <c r="J319" s="44">
        <f ca="1">IF(ISERROR(VLOOKUP(F319,Table3[[#All],[Type]],1,FALSE))=FALSE(),SUMIF(OFFSET(B319,1,0,50),B319,OFFSET(J319,1,0,50)),IF(F319="","",IF(ISERROR(VLOOKUP(F319,TræningsZoner!B:B,1,FALSE))=FALSE(),NormalTid,IF(F319="Stigningsløb",StigningsløbTid,IF(F319="Intervalløb",IntervalTid,IF(F319="Temposkift",TemposkiftTid,IF(F319="Konkurrenceløb",KonkurrenceløbTid,IF(F319="Distanceløb",DistanceløbTid,"Ukendt træningstype"))))))))</f>
        <v>107.22333333333334</v>
      </c>
      <c r="K319" s="46">
        <f ca="1">IF(ISERROR(VLOOKUP(F319,Table3[[#All],[Type]],1,FALSE))=FALSE(),SUMIF(OFFSET(B319,1,0,50),B319,OFFSET(K319,1,0,50)),IF(F319="","",IF(ISERROR(VLOOKUP(F319,TræningsZoner!B:B,1,FALSE))=FALSE(),NormalDistance,IF(F319="Stigningsløb",StigningsløbDistance,IF(F319="Intervalløb",IntervalDistance,IF(F319="Temposkift",TemposkiftDistance,IF(F319="konkurrenceløb",KonkurrenceløbDistance,IF(F319="Distanceløb",DistanceløbDistance,"Ukendt træningstype"))))))))</f>
        <v>15.310526315789474</v>
      </c>
      <c r="L319" s="44"/>
      <c r="M319" s="45"/>
      <c r="N319" s="70"/>
    </row>
    <row r="320" spans="1:14" hidden="1" outlineLevel="1" x14ac:dyDescent="0.25">
      <c r="A320" s="42"/>
      <c r="B320" s="48">
        <v>42779</v>
      </c>
      <c r="C320" s="44" t="str">
        <f t="shared" si="11"/>
        <v/>
      </c>
      <c r="D320" s="44" t="str">
        <f t="shared" si="12"/>
        <v/>
      </c>
      <c r="E320" s="44"/>
      <c r="F320" s="49" t="s">
        <v>23</v>
      </c>
      <c r="G320" s="49" t="s">
        <v>26</v>
      </c>
      <c r="H320" s="49" t="str">
        <f>IF(ISERROR(VLOOKUP(F320,Table3[[#All],[Type]],1,FALSE))=FALSE(),"",IF(F320="","",IFERROR(IFERROR(TræningsZone,StigningsløbZone),IF(F320="Intervalløb",IntervalZone,IF(F320="Temposkift",TemposkiftZone,IF(F320="Konkurrenceløb","N/A",IF(F320="Distanceløb",DistanceløbZone,"Ukendt træningstype")))))))</f>
        <v>Ae1</v>
      </c>
      <c r="I320" s="49" t="str">
        <f>IF(F320="Konkurrenceløb",KonkurrenceløbHastighed,IF(ISERROR(VLOOKUP(F320,Table3[[#All],[Type]],1,FALSE))=FALSE(),"",IF(F320="","",TræningsHastighed)))</f>
        <v>7:07,5</v>
      </c>
      <c r="J320" s="50">
        <f ca="1">IF(ISERROR(VLOOKUP(F320,Table3[[#All],[Type]],1,FALSE))=FALSE(),SUMIF(OFFSET(B320,1,0,50),B320,OFFSET(J320,1,0,50)),IF(F320="","",IF(ISERROR(VLOOKUP(F320,TræningsZoner!B:B,1,FALSE))=FALSE(),NormalTid,IF(F320="Stigningsløb",StigningsløbTid,IF(F320="Intervalløb",IntervalTid,IF(F320="Temposkift",TemposkiftTid,IF(F320="Konkurrenceløb",KonkurrenceløbTid,IF(F320="Distanceløb",DistanceløbTid,"Ukendt træningstype"))))))))</f>
        <v>15</v>
      </c>
      <c r="K320" s="51">
        <f ca="1">IF(ISERROR(VLOOKUP(F320,Table3[[#All],[Type]],1,FALSE))=FALSE(),SUMIF(OFFSET(B320,1,0,50),B320,OFFSET(K320,1,0,50)),IF(F320="","",IF(ISERROR(VLOOKUP(F320,TræningsZoner!B:B,1,FALSE))=FALSE(),NormalDistance,IF(F320="Stigningsløb",StigningsløbDistance,IF(F320="Intervalløb",IntervalDistance,IF(F320="Temposkift",TemposkiftDistance,IF(F320="konkurrenceløb",KonkurrenceløbDistance,IF(F320="Distanceløb",DistanceløbDistance,"Ukendt træningstype"))))))))</f>
        <v>2.1052631578947367</v>
      </c>
      <c r="L320" s="44"/>
      <c r="M320" s="45"/>
      <c r="N320" s="70"/>
    </row>
    <row r="321" spans="1:14" hidden="1" outlineLevel="1" x14ac:dyDescent="0.25">
      <c r="A321" s="42"/>
      <c r="B321" s="48">
        <v>42779</v>
      </c>
      <c r="C321" s="44" t="str">
        <f t="shared" si="11"/>
        <v/>
      </c>
      <c r="D321" s="44" t="str">
        <f t="shared" si="12"/>
        <v/>
      </c>
      <c r="E321" s="44"/>
      <c r="F321" s="49" t="s">
        <v>27</v>
      </c>
      <c r="G321" s="49" t="s">
        <v>28</v>
      </c>
      <c r="H321" s="49" t="str">
        <f>IF(ISERROR(VLOOKUP(F321,Table3[[#All],[Type]],1,FALSE))=FALSE(),"",IF(F321="","",IFERROR(IFERROR(TræningsZone,StigningsløbZone),IF(F321="Intervalløb",IntervalZone,IF(F321="Temposkift",TemposkiftZone,IF(F321="Konkurrenceløb","N/A",IF(F321="Distanceløb",DistanceløbZone,"Ukendt træningstype")))))))</f>
        <v>AT</v>
      </c>
      <c r="I321" s="49" t="str">
        <f>IF(F321="Konkurrenceløb",KonkurrenceløbHastighed,IF(ISERROR(VLOOKUP(F321,Table3[[#All],[Type]],1,FALSE))=FALSE(),"",IF(F321="","",TræningsHastighed)))</f>
        <v>5:56</v>
      </c>
      <c r="J321" s="50">
        <f ca="1">IF(ISERROR(VLOOKUP(F321,Table3[[#All],[Type]],1,FALSE))=FALSE(),SUMIF(OFFSET(B321,1,0,50),B321,OFFSET(J321,1,0,50)),IF(F321="","",IF(ISERROR(VLOOKUP(F321,TræningsZoner!B:B,1,FALSE))=FALSE(),NormalTid,IF(F321="Stigningsløb",StigningsløbTid,IF(F321="Intervalløb",IntervalTid,IF(F321="Temposkift",TemposkiftTid,IF(F321="Konkurrenceløb",KonkurrenceløbTid,IF(F321="Distanceløb",DistanceløbTid,"Ukendt træningstype"))))))))</f>
        <v>1.78</v>
      </c>
      <c r="K321" s="51">
        <f ca="1">IF(ISERROR(VLOOKUP(F321,Table3[[#All],[Type]],1,FALSE))=FALSE(),SUMIF(OFFSET(B321,1,0,50),B321,OFFSET(K321,1,0,50)),IF(F321="","",IF(ISERROR(VLOOKUP(F321,TræningsZoner!B:B,1,FALSE))=FALSE(),NormalDistance,IF(F321="Stigningsløb",StigningsløbDistance,IF(F321="Intervalløb",IntervalDistance,IF(F321="Temposkift",TemposkiftDistance,IF(F321="konkurrenceløb",KonkurrenceløbDistance,IF(F321="Distanceløb",DistanceløbDistance,"Ukendt træningstype"))))))))</f>
        <v>0.3</v>
      </c>
      <c r="L321" s="44"/>
      <c r="M321" s="45"/>
      <c r="N321" s="70"/>
    </row>
    <row r="322" spans="1:14" hidden="1" outlineLevel="1" x14ac:dyDescent="0.25">
      <c r="A322" s="42"/>
      <c r="B322" s="48">
        <v>42779</v>
      </c>
      <c r="C322" s="44" t="str">
        <f t="shared" si="11"/>
        <v/>
      </c>
      <c r="D322" s="44" t="str">
        <f t="shared" si="12"/>
        <v/>
      </c>
      <c r="E322" s="44"/>
      <c r="F322" s="49" t="s">
        <v>29</v>
      </c>
      <c r="G322" s="49" t="s">
        <v>51</v>
      </c>
      <c r="H322" s="49" t="str">
        <f>IF(ISERROR(VLOOKUP(F322,Table3[[#All],[Type]],1,FALSE))=FALSE(),"",IF(F322="","",IFERROR(IFERROR(TræningsZone,StigningsløbZone),IF(F322="Intervalløb",IntervalZone,IF(F322="Temposkift",TemposkiftZone,IF(F322="Konkurrenceløb","N/A",IF(F322="Distanceløb",DistanceløbZone,"Ukendt træningstype")))))))</f>
        <v>AT</v>
      </c>
      <c r="I322" s="49" t="str">
        <f>IF(F322="Konkurrenceløb",KonkurrenceløbHastighed,IF(ISERROR(VLOOKUP(F322,Table3[[#All],[Type]],1,FALSE))=FALSE(),"",IF(F322="","",TræningsHastighed)))</f>
        <v>5:56</v>
      </c>
      <c r="J322" s="50">
        <f ca="1">IF(ISERROR(VLOOKUP(F322,Table3[[#All],[Type]],1,FALSE))=FALSE(),SUMIF(OFFSET(B322,1,0,50),B322,OFFSET(J322,1,0,50)),IF(F322="","",IF(ISERROR(VLOOKUP(F322,TræningsZoner!B:B,1,FALSE))=FALSE(),NormalTid,IF(F322="Stigningsløb",StigningsløbTid,IF(F322="Intervalløb",IntervalTid,IF(F322="Temposkift",TemposkiftTid,IF(F322="Konkurrenceløb",KonkurrenceløbTid,IF(F322="Distanceløb",DistanceløbTid,"Ukendt træningstype"))))))))</f>
        <v>75.443333333333342</v>
      </c>
      <c r="K322" s="51">
        <f ca="1">IF(ISERROR(VLOOKUP(F322,Table3[[#All],[Type]],1,FALSE))=FALSE(),SUMIF(OFFSET(B322,1,0,50),B322,OFFSET(K322,1,0,50)),IF(F322="","",IF(ISERROR(VLOOKUP(F322,TræningsZoner!B:B,1,FALSE))=FALSE(),NormalDistance,IF(F322="Stigningsløb",StigningsløbDistance,IF(F322="Intervalløb",IntervalDistance,IF(F322="Temposkift",TemposkiftDistance,IF(F322="konkurrenceløb",KonkurrenceløbDistance,IF(F322="Distanceløb",DistanceløbDistance,"Ukendt træningstype"))))))))</f>
        <v>10.8</v>
      </c>
      <c r="L322" s="44"/>
      <c r="M322" s="45"/>
      <c r="N322" s="70"/>
    </row>
    <row r="323" spans="1:14" hidden="1" outlineLevel="1" x14ac:dyDescent="0.25">
      <c r="A323" s="42"/>
      <c r="B323" s="48">
        <v>42779</v>
      </c>
      <c r="C323" s="44" t="str">
        <f t="shared" ref="C323:C386" si="13">IF(A323="","",WEEKNUM(B323,2))</f>
        <v/>
      </c>
      <c r="D323" s="44" t="str">
        <f t="shared" ref="D323:D386" si="14">IF(A323="","",YEAR((B323)))</f>
        <v/>
      </c>
      <c r="E323" s="44"/>
      <c r="F323" s="49" t="s">
        <v>23</v>
      </c>
      <c r="G323" s="49" t="s">
        <v>26</v>
      </c>
      <c r="H323" s="49" t="str">
        <f>IF(ISERROR(VLOOKUP(F323,Table3[[#All],[Type]],1,FALSE))=FALSE(),"",IF(F323="","",IFERROR(IFERROR(TræningsZone,StigningsløbZone),IF(F323="Intervalløb",IntervalZone,IF(F323="Temposkift",TemposkiftZone,IF(F323="Konkurrenceløb","N/A",IF(F323="Distanceløb",DistanceløbZone,"Ukendt træningstype")))))))</f>
        <v>Ae1</v>
      </c>
      <c r="I323" s="49" t="str">
        <f>IF(F323="Konkurrenceløb",KonkurrenceløbHastighed,IF(ISERROR(VLOOKUP(F323,Table3[[#All],[Type]],1,FALSE))=FALSE(),"",IF(F323="","",TræningsHastighed)))</f>
        <v>7:07,5</v>
      </c>
      <c r="J323" s="50">
        <f ca="1">IF(ISERROR(VLOOKUP(F323,Table3[[#All],[Type]],1,FALSE))=FALSE(),SUMIF(OFFSET(B323,1,0,50),B323,OFFSET(J323,1,0,50)),IF(F323="","",IF(ISERROR(VLOOKUP(F323,TræningsZoner!B:B,1,FALSE))=FALSE(),NormalTid,IF(F323="Stigningsløb",StigningsløbTid,IF(F323="Intervalløb",IntervalTid,IF(F323="Temposkift",TemposkiftTid,IF(F323="Konkurrenceløb",KonkurrenceløbTid,IF(F323="Distanceløb",DistanceløbTid,"Ukendt træningstype"))))))))</f>
        <v>15</v>
      </c>
      <c r="K323" s="51">
        <f ca="1">IF(ISERROR(VLOOKUP(F323,Table3[[#All],[Type]],1,FALSE))=FALSE(),SUMIF(OFFSET(B323,1,0,50),B323,OFFSET(K323,1,0,50)),IF(F323="","",IF(ISERROR(VLOOKUP(F323,TræningsZoner!B:B,1,FALSE))=FALSE(),NormalDistance,IF(F323="Stigningsløb",StigningsløbDistance,IF(F323="Intervalløb",IntervalDistance,IF(F323="Temposkift",TemposkiftDistance,IF(F323="konkurrenceløb",KonkurrenceløbDistance,IF(F323="Distanceløb",DistanceløbDistance,"Ukendt træningstype"))))))))</f>
        <v>2.1052631578947367</v>
      </c>
      <c r="L323" s="44"/>
      <c r="M323" s="45"/>
      <c r="N323" s="70"/>
    </row>
    <row r="324" spans="1:14" collapsed="1" x14ac:dyDescent="0.25">
      <c r="A324" s="42">
        <f t="shared" ref="A324:A451" si="15">B324</f>
        <v>42777</v>
      </c>
      <c r="B324" s="43">
        <v>42777</v>
      </c>
      <c r="C324" s="44">
        <f t="shared" si="13"/>
        <v>7</v>
      </c>
      <c r="D324" s="44">
        <f t="shared" si="14"/>
        <v>2017</v>
      </c>
      <c r="E324" s="44" t="s">
        <v>18</v>
      </c>
      <c r="F324" s="45" t="s">
        <v>31</v>
      </c>
      <c r="G324" s="45"/>
      <c r="H324" s="45" t="str">
        <f>IF(ISERROR(VLOOKUP(F324,Table3[[#All],[Type]],1,FALSE))=FALSE(),"",IF(F324="","",IFERROR(IFERROR(TræningsZone,StigningsløbZone),IF(F324="Intervalløb",IntervalZone,IF(F324="Temposkift",TemposkiftZone,IF(F324="Konkurrenceløb","N/A",IF(F324="Distanceløb",DistanceløbZone,"Ukendt træningstype")))))))</f>
        <v/>
      </c>
      <c r="I324" s="45" t="str">
        <f>IF(F324="Konkurrenceløb",KonkurrenceløbHastighed,IF(ISERROR(VLOOKUP(F324,Table3[[#All],[Type]],1,FALSE))=FALSE(),"",IF(F324="","",TræningsHastighed)))</f>
        <v/>
      </c>
      <c r="J324" s="44">
        <f ca="1">IF(ISERROR(VLOOKUP(F324,Table3[[#All],[Type]],1,FALSE))=FALSE(),SUMIF(OFFSET(B324,1,0,50),B324,OFFSET(J324,1,0,50)),IF(F324="","",IF(ISERROR(VLOOKUP(F324,TræningsZoner!B:B,1,FALSE))=FALSE(),NormalTid,IF(F324="Stigningsløb",StigningsløbTid,IF(F324="Intervalløb",IntervalTid,IF(F324="Temposkift",TemposkiftTid,IF(F324="Konkurrenceløb",KonkurrenceløbTid,IF(F324="Distanceløb",DistanceløbTid,"Ukendt træningstype"))))))))</f>
        <v>95</v>
      </c>
      <c r="K324" s="46">
        <f ca="1">IF(ISERROR(VLOOKUP(F324,Table3[[#All],[Type]],1,FALSE))=FALSE(),SUMIF(OFFSET(B324,1,0,50),B324,OFFSET(K324,1,0,50)),IF(F324="","",IF(ISERROR(VLOOKUP(F324,TræningsZoner!B:B,1,FALSE))=FALSE(),NormalDistance,IF(F324="Stigningsløb",StigningsløbDistance,IF(F324="Intervalløb",IntervalDistance,IF(F324="Temposkift",TemposkiftDistance,IF(F324="konkurrenceløb",KonkurrenceløbDistance,IF(F324="Distanceløb",DistanceløbDistance,"Ukendt træningstype"))))))))</f>
        <v>11.677167067087767</v>
      </c>
      <c r="L324" s="44"/>
      <c r="M324" s="45"/>
      <c r="N324" s="70"/>
    </row>
    <row r="325" spans="1:14" hidden="1" outlineLevel="1" x14ac:dyDescent="0.25">
      <c r="A325" s="42"/>
      <c r="B325" s="48">
        <v>42777</v>
      </c>
      <c r="C325" s="44" t="str">
        <f t="shared" si="13"/>
        <v/>
      </c>
      <c r="D325" s="44" t="str">
        <f t="shared" si="14"/>
        <v/>
      </c>
      <c r="E325" s="44"/>
      <c r="F325" s="49" t="s">
        <v>41</v>
      </c>
      <c r="G325" s="49" t="s">
        <v>42</v>
      </c>
      <c r="H325" s="49" t="str">
        <f>IF(ISERROR(VLOOKUP(F325,Table3[[#All],[Type]],1,FALSE))=FALSE(),"",IF(F325="","",IFERROR(IFERROR(TræningsZone,StigningsløbZone),IF(F325="Intervalløb",IntervalZone,IF(F325="Temposkift",TemposkiftZone,IF(F325="Konkurrenceløb","N/A",IF(F325="Distanceløb",DistanceløbZone,"Ukendt træningstype")))))))</f>
        <v>Rest</v>
      </c>
      <c r="I325" s="49" t="str">
        <f>IF(F325="Konkurrenceløb",KonkurrenceløbHastighed,IF(ISERROR(VLOOKUP(F325,Table3[[#All],[Type]],1,FALSE))=FALSE(),"",IF(F325="","",TræningsHastighed)))</f>
        <v>9:59,5</v>
      </c>
      <c r="J325" s="50">
        <f ca="1">IF(ISERROR(VLOOKUP(F325,Table3[[#All],[Type]],1,FALSE))=FALSE(),SUMIF(OFFSET(B325,1,0,50),B325,OFFSET(J325,1,0,50)),IF(F325="","",IF(ISERROR(VLOOKUP(F325,TræningsZoner!B:B,1,FALSE))=FALSE(),NormalTid,IF(F325="Stigningsløb",StigningsløbTid,IF(F325="Intervalløb",IntervalTid,IF(F325="Temposkift",TemposkiftTid,IF(F325="Konkurrenceløb",KonkurrenceløbTid,IF(F325="Distanceløb",DistanceløbTid,"Ukendt træningstype"))))))))</f>
        <v>25</v>
      </c>
      <c r="K325" s="51">
        <f ca="1">IF(ISERROR(VLOOKUP(F325,Table3[[#All],[Type]],1,FALSE))=FALSE(),SUMIF(OFFSET(B325,1,0,50),B325,OFFSET(K325,1,0,50)),IF(F325="","",IF(ISERROR(VLOOKUP(F325,TræningsZoner!B:B,1,FALSE))=FALSE(),NormalDistance,IF(F325="Stigningsløb",StigningsløbDistance,IF(F325="Intervalløb",IntervalDistance,IF(F325="Temposkift",TemposkiftDistance,IF(F325="konkurrenceløb",KonkurrenceløbDistance,IF(F325="Distanceløb",DistanceløbDistance,"Ukendt træningstype"))))))))</f>
        <v>2.5020850708924103</v>
      </c>
      <c r="L325" s="44"/>
      <c r="M325" s="45"/>
      <c r="N325" s="70"/>
    </row>
    <row r="326" spans="1:14" hidden="1" outlineLevel="1" x14ac:dyDescent="0.25">
      <c r="A326" s="42"/>
      <c r="B326" s="48">
        <v>42777</v>
      </c>
      <c r="C326" s="44" t="str">
        <f t="shared" si="13"/>
        <v/>
      </c>
      <c r="D326" s="44" t="str">
        <f t="shared" si="14"/>
        <v/>
      </c>
      <c r="E326" s="44"/>
      <c r="F326" s="49" t="s">
        <v>23</v>
      </c>
      <c r="G326" s="49" t="s">
        <v>33</v>
      </c>
      <c r="H326" s="49" t="str">
        <f>IF(ISERROR(VLOOKUP(F326,Table3[[#All],[Type]],1,FALSE))=FALSE(),"",IF(F326="","",IFERROR(IFERROR(TræningsZone,StigningsløbZone),IF(F326="Intervalløb",IntervalZone,IF(F326="Temposkift",TemposkiftZone,IF(F326="Konkurrenceløb","N/A",IF(F326="Distanceløb",DistanceløbZone,"Ukendt træningstype")))))))</f>
        <v>Ae1</v>
      </c>
      <c r="I326" s="49" t="str">
        <f>IF(F326="Konkurrenceløb",KonkurrenceløbHastighed,IF(ISERROR(VLOOKUP(F326,Table3[[#All],[Type]],1,FALSE))=FALSE(),"",IF(F326="","",TræningsHastighed)))</f>
        <v>7:07,5</v>
      </c>
      <c r="J326" s="50">
        <f ca="1">IF(ISERROR(VLOOKUP(F326,Table3[[#All],[Type]],1,FALSE))=FALSE(),SUMIF(OFFSET(B326,1,0,50),B326,OFFSET(J326,1,0,50)),IF(F326="","",IF(ISERROR(VLOOKUP(F326,TræningsZoner!B:B,1,FALSE))=FALSE(),NormalTid,IF(F326="Stigningsløb",StigningsløbTid,IF(F326="Intervalløb",IntervalTid,IF(F326="Temposkift",TemposkiftTid,IF(F326="Konkurrenceløb",KonkurrenceløbTid,IF(F326="Distanceløb",DistanceløbTid,"Ukendt træningstype"))))))))</f>
        <v>20</v>
      </c>
      <c r="K326" s="51">
        <f ca="1">IF(ISERROR(VLOOKUP(F326,Table3[[#All],[Type]],1,FALSE))=FALSE(),SUMIF(OFFSET(B326,1,0,50),B326,OFFSET(K326,1,0,50)),IF(F326="","",IF(ISERROR(VLOOKUP(F326,TræningsZoner!B:B,1,FALSE))=FALSE(),NormalDistance,IF(F326="Stigningsløb",StigningsløbDistance,IF(F326="Intervalløb",IntervalDistance,IF(F326="Temposkift",TemposkiftDistance,IF(F326="konkurrenceløb",KonkurrenceløbDistance,IF(F326="Distanceløb",DistanceløbDistance,"Ukendt træningstype"))))))))</f>
        <v>2.807017543859649</v>
      </c>
      <c r="L326" s="44"/>
      <c r="M326" s="45"/>
      <c r="N326" s="70"/>
    </row>
    <row r="327" spans="1:14" hidden="1" outlineLevel="1" x14ac:dyDescent="0.25">
      <c r="A327" s="42"/>
      <c r="B327" s="48">
        <v>42777</v>
      </c>
      <c r="C327" s="44" t="str">
        <f t="shared" si="13"/>
        <v/>
      </c>
      <c r="D327" s="44" t="str">
        <f t="shared" si="14"/>
        <v/>
      </c>
      <c r="E327" s="44"/>
      <c r="F327" s="49" t="s">
        <v>32</v>
      </c>
      <c r="G327" s="49" t="s">
        <v>26</v>
      </c>
      <c r="H327" s="49" t="str">
        <f>IF(ISERROR(VLOOKUP(F327,Table3[[#All],[Type]],1,FALSE))=FALSE(),"",IF(F327="","",IFERROR(IFERROR(TræningsZone,StigningsløbZone),IF(F327="Intervalløb",IntervalZone,IF(F327="Temposkift",TemposkiftZone,IF(F327="Konkurrenceløb","N/A",IF(F327="Distanceløb",DistanceløbZone,"Ukendt træningstype")))))))</f>
        <v>Ae2</v>
      </c>
      <c r="I327" s="49" t="str">
        <f>IF(F327="Konkurrenceløb",KonkurrenceløbHastighed,IF(ISERROR(VLOOKUP(F327,Table3[[#All],[Type]],1,FALSE))=FALSE(),"",IF(F327="","",TræningsHastighed)))</f>
        <v>6:28</v>
      </c>
      <c r="J327" s="50">
        <f ca="1">IF(ISERROR(VLOOKUP(F327,Table3[[#All],[Type]],1,FALSE))=FALSE(),SUMIF(OFFSET(B327,1,0,50),B327,OFFSET(J327,1,0,50)),IF(F327="","",IF(ISERROR(VLOOKUP(F327,TræningsZoner!B:B,1,FALSE))=FALSE(),NormalTid,IF(F327="Stigningsløb",StigningsløbTid,IF(F327="Intervalløb",IntervalTid,IF(F327="Temposkift",TemposkiftTid,IF(F327="Konkurrenceløb",KonkurrenceløbTid,IF(F327="Distanceløb",DistanceløbTid,"Ukendt træningstype"))))))))</f>
        <v>15</v>
      </c>
      <c r="K327" s="51">
        <f ca="1">IF(ISERROR(VLOOKUP(F327,Table3[[#All],[Type]],1,FALSE))=FALSE(),SUMIF(OFFSET(B327,1,0,50),B327,OFFSET(K327,1,0,50)),IF(F327="","",IF(ISERROR(VLOOKUP(F327,TræningsZoner!B:B,1,FALSE))=FALSE(),NormalDistance,IF(F327="Stigningsløb",StigningsløbDistance,IF(F327="Intervalløb",IntervalDistance,IF(F327="Temposkift",TemposkiftDistance,IF(F327="konkurrenceløb",KonkurrenceløbDistance,IF(F327="Distanceløb",DistanceløbDistance,"Ukendt træningstype"))))))))</f>
        <v>2.3195876288659796</v>
      </c>
      <c r="L327" s="44"/>
      <c r="M327" s="45"/>
      <c r="N327" s="70"/>
    </row>
    <row r="328" spans="1:14" hidden="1" outlineLevel="1" x14ac:dyDescent="0.25">
      <c r="A328" s="42"/>
      <c r="B328" s="48">
        <v>42777</v>
      </c>
      <c r="C328" s="44" t="str">
        <f t="shared" si="13"/>
        <v/>
      </c>
      <c r="D328" s="44" t="str">
        <f t="shared" si="14"/>
        <v/>
      </c>
      <c r="E328" s="44"/>
      <c r="F328" s="49" t="s">
        <v>41</v>
      </c>
      <c r="G328" s="49" t="s">
        <v>43</v>
      </c>
      <c r="H328" s="49" t="str">
        <f>IF(ISERROR(VLOOKUP(F328,Table3[[#All],[Type]],1,FALSE))=FALSE(),"",IF(F328="","",IFERROR(IFERROR(TræningsZone,StigningsløbZone),IF(F328="Intervalløb",IntervalZone,IF(F328="Temposkift",TemposkiftZone,IF(F328="Konkurrenceløb","N/A",IF(F328="Distanceløb",DistanceløbZone,"Ukendt træningstype")))))))</f>
        <v>Rest</v>
      </c>
      <c r="I328" s="49" t="str">
        <f>IF(F328="Konkurrenceløb",KonkurrenceløbHastighed,IF(ISERROR(VLOOKUP(F328,Table3[[#All],[Type]],1,FALSE))=FALSE(),"",IF(F328="","",TræningsHastighed)))</f>
        <v>9:59,5</v>
      </c>
      <c r="J328" s="50">
        <f ca="1">IF(ISERROR(VLOOKUP(F328,Table3[[#All],[Type]],1,FALSE))=FALSE(),SUMIF(OFFSET(B328,1,0,50),B328,OFFSET(J328,1,0,50)),IF(F328="","",IF(ISERROR(VLOOKUP(F328,TræningsZoner!B:B,1,FALSE))=FALSE(),NormalTid,IF(F328="Stigningsløb",StigningsløbTid,IF(F328="Intervalløb",IntervalTid,IF(F328="Temposkift",TemposkiftTid,IF(F328="Konkurrenceløb",KonkurrenceløbTid,IF(F328="Distanceløb",DistanceløbTid,"Ukendt træningstype"))))))))</f>
        <v>5</v>
      </c>
      <c r="K328" s="51">
        <f ca="1">IF(ISERROR(VLOOKUP(F328,Table3[[#All],[Type]],1,FALSE))=FALSE(),SUMIF(OFFSET(B328,1,0,50),B328,OFFSET(K328,1,0,50)),IF(F328="","",IF(ISERROR(VLOOKUP(F328,TræningsZoner!B:B,1,FALSE))=FALSE(),NormalDistance,IF(F328="Stigningsløb",StigningsløbDistance,IF(F328="Intervalløb",IntervalDistance,IF(F328="Temposkift",TemposkiftDistance,IF(F328="konkurrenceløb",KonkurrenceløbDistance,IF(F328="Distanceløb",DistanceløbDistance,"Ukendt træningstype"))))))))</f>
        <v>0.50041701417848206</v>
      </c>
      <c r="L328" s="44"/>
      <c r="M328" s="45"/>
      <c r="N328" s="70"/>
    </row>
    <row r="329" spans="1:14" hidden="1" outlineLevel="1" x14ac:dyDescent="0.25">
      <c r="A329" s="42"/>
      <c r="B329" s="48">
        <v>42777</v>
      </c>
      <c r="C329" s="44" t="str">
        <f t="shared" si="13"/>
        <v/>
      </c>
      <c r="D329" s="44" t="str">
        <f t="shared" si="14"/>
        <v/>
      </c>
      <c r="E329" s="44"/>
      <c r="F329" s="49" t="s">
        <v>32</v>
      </c>
      <c r="G329" s="49" t="s">
        <v>34</v>
      </c>
      <c r="H329" s="49" t="str">
        <f>IF(ISERROR(VLOOKUP(F329,Table3[[#All],[Type]],1,FALSE))=FALSE(),"",IF(F329="","",IFERROR(IFERROR(TræningsZone,StigningsløbZone),IF(F329="Intervalløb",IntervalZone,IF(F329="Temposkift",TemposkiftZone,IF(F329="Konkurrenceløb","N/A",IF(F329="Distanceløb",DistanceløbZone,"Ukendt træningstype")))))))</f>
        <v>Ae2</v>
      </c>
      <c r="I329" s="49" t="str">
        <f>IF(F329="Konkurrenceløb",KonkurrenceløbHastighed,IF(ISERROR(VLOOKUP(F329,Table3[[#All],[Type]],1,FALSE))=FALSE(),"",IF(F329="","",TræningsHastighed)))</f>
        <v>6:28</v>
      </c>
      <c r="J329" s="50">
        <f ca="1">IF(ISERROR(VLOOKUP(F329,Table3[[#All],[Type]],1,FALSE))=FALSE(),SUMIF(OFFSET(B329,1,0,50),B329,OFFSET(J329,1,0,50)),IF(F329="","",IF(ISERROR(VLOOKUP(F329,TræningsZoner!B:B,1,FALSE))=FALSE(),NormalTid,IF(F329="Stigningsløb",StigningsløbTid,IF(F329="Intervalløb",IntervalTid,IF(F329="Temposkift",TemposkiftTid,IF(F329="Konkurrenceløb",KonkurrenceløbTid,IF(F329="Distanceløb",DistanceløbTid,"Ukendt træningstype"))))))))</f>
        <v>10</v>
      </c>
      <c r="K329" s="51">
        <f ca="1">IF(ISERROR(VLOOKUP(F329,Table3[[#All],[Type]],1,FALSE))=FALSE(),SUMIF(OFFSET(B329,1,0,50),B329,OFFSET(K329,1,0,50)),IF(F329="","",IF(ISERROR(VLOOKUP(F329,TræningsZoner!B:B,1,FALSE))=FALSE(),NormalDistance,IF(F329="Stigningsløb",StigningsløbDistance,IF(F329="Intervalløb",IntervalDistance,IF(F329="Temposkift",TemposkiftDistance,IF(F329="konkurrenceløb",KonkurrenceløbDistance,IF(F329="Distanceløb",DistanceløbDistance,"Ukendt træningstype"))))))))</f>
        <v>1.5463917525773196</v>
      </c>
      <c r="L329" s="44"/>
      <c r="M329" s="45"/>
      <c r="N329" s="70"/>
    </row>
    <row r="330" spans="1:14" hidden="1" outlineLevel="1" x14ac:dyDescent="0.25">
      <c r="A330" s="42"/>
      <c r="B330" s="48">
        <v>42777</v>
      </c>
      <c r="C330" s="44" t="str">
        <f t="shared" si="13"/>
        <v/>
      </c>
      <c r="D330" s="44" t="str">
        <f t="shared" si="14"/>
        <v/>
      </c>
      <c r="E330" s="44"/>
      <c r="F330" s="49" t="s">
        <v>41</v>
      </c>
      <c r="G330" s="49" t="s">
        <v>33</v>
      </c>
      <c r="H330" s="49" t="str">
        <f>IF(ISERROR(VLOOKUP(F330,Table3[[#All],[Type]],1,FALSE))=FALSE(),"",IF(F330="","",IFERROR(IFERROR(TræningsZone,StigningsløbZone),IF(F330="Intervalløb",IntervalZone,IF(F330="Temposkift",TemposkiftZone,IF(F330="Konkurrenceløb","N/A",IF(F330="Distanceløb",DistanceløbZone,"Ukendt træningstype")))))))</f>
        <v>Rest</v>
      </c>
      <c r="I330" s="49" t="str">
        <f>IF(F330="Konkurrenceløb",KonkurrenceløbHastighed,IF(ISERROR(VLOOKUP(F330,Table3[[#All],[Type]],1,FALSE))=FALSE(),"",IF(F330="","",TræningsHastighed)))</f>
        <v>9:59,5</v>
      </c>
      <c r="J330" s="50">
        <f ca="1">IF(ISERROR(VLOOKUP(F330,Table3[[#All],[Type]],1,FALSE))=FALSE(),SUMIF(OFFSET(B330,1,0,50),B330,OFFSET(J330,1,0,50)),IF(F330="","",IF(ISERROR(VLOOKUP(F330,TræningsZoner!B:B,1,FALSE))=FALSE(),NormalTid,IF(F330="Stigningsløb",StigningsløbTid,IF(F330="Intervalløb",IntervalTid,IF(F330="Temposkift",TemposkiftTid,IF(F330="Konkurrenceløb",KonkurrenceløbTid,IF(F330="Distanceløb",DistanceløbTid,"Ukendt træningstype"))))))))</f>
        <v>20</v>
      </c>
      <c r="K330" s="51">
        <f ca="1">IF(ISERROR(VLOOKUP(F330,Table3[[#All],[Type]],1,FALSE))=FALSE(),SUMIF(OFFSET(B330,1,0,50),B330,OFFSET(K330,1,0,50)),IF(F330="","",IF(ISERROR(VLOOKUP(F330,TræningsZoner!B:B,1,FALSE))=FALSE(),NormalDistance,IF(F330="Stigningsløb",StigningsløbDistance,IF(F330="Intervalløb",IntervalDistance,IF(F330="Temposkift",TemposkiftDistance,IF(F330="konkurrenceløb",KonkurrenceløbDistance,IF(F330="Distanceløb",DistanceløbDistance,"Ukendt træningstype"))))))))</f>
        <v>2.0016680567139282</v>
      </c>
      <c r="L330" s="44"/>
      <c r="M330" s="45"/>
      <c r="N330" s="70"/>
    </row>
    <row r="331" spans="1:14" collapsed="1" x14ac:dyDescent="0.25">
      <c r="A331" s="42">
        <f t="shared" si="15"/>
        <v>42776</v>
      </c>
      <c r="B331" s="43">
        <v>42776</v>
      </c>
      <c r="C331" s="44">
        <f t="shared" si="13"/>
        <v>7</v>
      </c>
      <c r="D331" s="44">
        <f t="shared" si="14"/>
        <v>2017</v>
      </c>
      <c r="E331" s="44" t="s">
        <v>18</v>
      </c>
      <c r="F331" s="45" t="s">
        <v>35</v>
      </c>
      <c r="G331" s="45"/>
      <c r="H331" s="45" t="str">
        <f>IF(ISERROR(VLOOKUP(F331,Table3[[#All],[Type]],1,FALSE))=FALSE(),"",IF(F331="","",IFERROR(IFERROR(TræningsZone,StigningsløbZone),IF(F331="Intervalløb",IntervalZone,IF(F331="Temposkift",TemposkiftZone,IF(F331="Konkurrenceløb","N/A",IF(F331="Distanceløb",DistanceløbZone,"Ukendt træningstype")))))))</f>
        <v/>
      </c>
      <c r="I331" s="45" t="str">
        <f>IF(F331="Konkurrenceløb",KonkurrenceløbHastighed,IF(ISERROR(VLOOKUP(F331,Table3[[#All],[Type]],1,FALSE))=FALSE(),"",IF(F331="","",TræningsHastighed)))</f>
        <v/>
      </c>
      <c r="J331" s="44">
        <f ca="1">IF(ISERROR(VLOOKUP(F331,Table3[[#All],[Type]],1,FALSE))=FALSE(),SUMIF(OFFSET(B331,1,0,50),B331,OFFSET(J331,1,0,50)),IF(F331="","",IF(ISERROR(VLOOKUP(F331,TræningsZoner!B:B,1,FALSE))=FALSE(),NormalTid,IF(F331="Stigningsløb",StigningsløbTid,IF(F331="Intervalløb",IntervalTid,IF(F331="Temposkift",TemposkiftTid,IF(F331="Konkurrenceløb",KonkurrenceløbTid,IF(F331="Distanceløb",DistanceløbTid,"Ukendt træningstype"))))))))</f>
        <v>67.596666666666664</v>
      </c>
      <c r="K331" s="46">
        <f ca="1">IF(ISERROR(VLOOKUP(F331,Table3[[#All],[Type]],1,FALSE))=FALSE(),SUMIF(OFFSET(B331,1,0,50),B331,OFFSET(K331,1,0,50)),IF(F331="","",IF(ISERROR(VLOOKUP(F331,TræningsZoner!B:B,1,FALSE))=FALSE(),NormalDistance,IF(F331="Stigningsløb",StigningsløbDistance,IF(F331="Intervalløb",IntervalDistance,IF(F331="Temposkift",TemposkiftDistance,IF(F331="konkurrenceløb",KonkurrenceløbDistance,IF(F331="Distanceløb",DistanceløbDistance,"Ukendt træningstype"))))))))</f>
        <v>10.010943329967956</v>
      </c>
      <c r="L331" s="44"/>
      <c r="M331" s="45"/>
      <c r="N331" s="70"/>
    </row>
    <row r="332" spans="1:14" s="26" customFormat="1" hidden="1" outlineLevel="1" x14ac:dyDescent="0.25">
      <c r="A332" s="47"/>
      <c r="B332" s="48">
        <v>42776</v>
      </c>
      <c r="C332" s="44" t="str">
        <f t="shared" si="13"/>
        <v/>
      </c>
      <c r="D332" s="44" t="str">
        <f t="shared" si="14"/>
        <v/>
      </c>
      <c r="E332" s="44"/>
      <c r="F332" s="49" t="s">
        <v>23</v>
      </c>
      <c r="G332" s="49" t="s">
        <v>26</v>
      </c>
      <c r="H332" s="49" t="str">
        <f>IF(ISERROR(VLOOKUP(F332,Table3[[#All],[Type]],1,FALSE))=FALSE(),"",IF(F332="","",IFERROR(IFERROR(TræningsZone,StigningsløbZone),IF(F332="Intervalløb",IntervalZone,IF(F332="Temposkift",TemposkiftZone,IF(F332="Konkurrenceløb","N/A",IF(F332="Distanceløb",DistanceløbZone,"Ukendt træningstype")))))))</f>
        <v>Ae1</v>
      </c>
      <c r="I332" s="49" t="str">
        <f>IF(F332="Konkurrenceløb",KonkurrenceløbHastighed,IF(ISERROR(VLOOKUP(F332,Table3[[#All],[Type]],1,FALSE))=FALSE(),"",IF(F332="","",TræningsHastighed)))</f>
        <v>7:07,5</v>
      </c>
      <c r="J332" s="50">
        <f ca="1">IF(ISERROR(VLOOKUP(F332,Table3[[#All],[Type]],1,FALSE))=FALSE(),SUMIF(OFFSET(B332,1,0,50),B332,OFFSET(J332,1,0,50)),IF(F332="","",IF(ISERROR(VLOOKUP(F332,TræningsZoner!B:B,1,FALSE))=FALSE(),NormalTid,IF(F332="Stigningsløb",StigningsløbTid,IF(F332="Intervalløb",IntervalTid,IF(F332="Temposkift",TemposkiftTid,IF(F332="Konkurrenceløb",KonkurrenceløbTid,IF(F332="Distanceløb",DistanceløbTid,"Ukendt træningstype"))))))))</f>
        <v>15</v>
      </c>
      <c r="K332" s="51">
        <f ca="1">IF(ISERROR(VLOOKUP(F332,Table3[[#All],[Type]],1,FALSE))=FALSE(),SUMIF(OFFSET(B332,1,0,50),B332,OFFSET(K332,1,0,50)),IF(F332="","",IF(ISERROR(VLOOKUP(F332,TræningsZoner!B:B,1,FALSE))=FALSE(),NormalDistance,IF(F332="Stigningsløb",StigningsløbDistance,IF(F332="Intervalløb",IntervalDistance,IF(F332="Temposkift",TemposkiftDistance,IF(F332="konkurrenceløb",KonkurrenceløbDistance,IF(F332="Distanceløb",DistanceløbDistance,"Ukendt træningstype"))))))))</f>
        <v>2.1052631578947367</v>
      </c>
      <c r="L332" s="44"/>
      <c r="M332" s="45"/>
      <c r="N332" s="70"/>
    </row>
    <row r="333" spans="1:14" s="26" customFormat="1" hidden="1" outlineLevel="1" x14ac:dyDescent="0.25">
      <c r="A333" s="47"/>
      <c r="B333" s="48">
        <v>42776</v>
      </c>
      <c r="C333" s="44" t="str">
        <f t="shared" si="13"/>
        <v/>
      </c>
      <c r="D333" s="44" t="str">
        <f t="shared" si="14"/>
        <v/>
      </c>
      <c r="E333" s="44"/>
      <c r="F333" s="49" t="s">
        <v>27</v>
      </c>
      <c r="G333" s="49" t="s">
        <v>28</v>
      </c>
      <c r="H333" s="49" t="str">
        <f>IF(ISERROR(VLOOKUP(F333,Table3[[#All],[Type]],1,FALSE))=FALSE(),"",IF(F333="","",IFERROR(IFERROR(TræningsZone,StigningsløbZone),IF(F333="Intervalløb",IntervalZone,IF(F333="Temposkift",TemposkiftZone,IF(F333="Konkurrenceløb","N/A",IF(F333="Distanceløb",DistanceløbZone,"Ukendt træningstype")))))))</f>
        <v>AT</v>
      </c>
      <c r="I333" s="49" t="str">
        <f>IF(F333="Konkurrenceløb",KonkurrenceløbHastighed,IF(ISERROR(VLOOKUP(F333,Table3[[#All],[Type]],1,FALSE))=FALSE(),"",IF(F333="","",TræningsHastighed)))</f>
        <v>5:56</v>
      </c>
      <c r="J333" s="50">
        <f ca="1">IF(ISERROR(VLOOKUP(F333,Table3[[#All],[Type]],1,FALSE))=FALSE(),SUMIF(OFFSET(B333,1,0,50),B333,OFFSET(J333,1,0,50)),IF(F333="","",IF(ISERROR(VLOOKUP(F333,TræningsZoner!B:B,1,FALSE))=FALSE(),NormalTid,IF(F333="Stigningsløb",StigningsløbTid,IF(F333="Intervalløb",IntervalTid,IF(F333="Temposkift",TemposkiftTid,IF(F333="Konkurrenceløb",KonkurrenceløbTid,IF(F333="Distanceløb",DistanceløbTid,"Ukendt træningstype"))))))))</f>
        <v>1.78</v>
      </c>
      <c r="K333" s="51">
        <f ca="1">IF(ISERROR(VLOOKUP(F333,Table3[[#All],[Type]],1,FALSE))=FALSE(),SUMIF(OFFSET(B333,1,0,50),B333,OFFSET(K333,1,0,50)),IF(F333="","",IF(ISERROR(VLOOKUP(F333,TræningsZoner!B:B,1,FALSE))=FALSE(),NormalDistance,IF(F333="Stigningsløb",StigningsløbDistance,IF(F333="Intervalløb",IntervalDistance,IF(F333="Temposkift",TemposkiftDistance,IF(F333="konkurrenceløb",KonkurrenceløbDistance,IF(F333="Distanceløb",DistanceløbDistance,"Ukendt træningstype"))))))))</f>
        <v>0.3</v>
      </c>
      <c r="L333" s="44"/>
      <c r="M333" s="45"/>
      <c r="N333" s="70"/>
    </row>
    <row r="334" spans="1:14" s="26" customFormat="1" hidden="1" outlineLevel="1" x14ac:dyDescent="0.25">
      <c r="A334" s="47"/>
      <c r="B334" s="48">
        <v>42776</v>
      </c>
      <c r="C334" s="44" t="str">
        <f t="shared" si="13"/>
        <v/>
      </c>
      <c r="D334" s="44" t="str">
        <f t="shared" si="14"/>
        <v/>
      </c>
      <c r="E334" s="44"/>
      <c r="F334" s="49" t="s">
        <v>36</v>
      </c>
      <c r="G334" s="49" t="s">
        <v>37</v>
      </c>
      <c r="H334" s="49" t="str">
        <f>IF(ISERROR(VLOOKUP(F334,Table3[[#All],[Type]],1,FALSE))=FALSE(),"",IF(F334="","",IFERROR(IFERROR(TræningsZone,StigningsløbZone),IF(F334="Intervalløb",IntervalZone,IF(F334="Temposkift",TemposkiftZone,IF(F334="Konkurrenceløb","N/A",IF(F334="Distanceløb",DistanceløbZone,"Ukendt træningstype")))))))</f>
        <v>Ae2</v>
      </c>
      <c r="I334" s="49" t="str">
        <f>IF(F334="Konkurrenceløb",KonkurrenceløbHastighed,IF(ISERROR(VLOOKUP(F334,Table3[[#All],[Type]],1,FALSE))=FALSE(),"",IF(F334="","",TræningsHastighed)))</f>
        <v>6:28</v>
      </c>
      <c r="J334" s="50">
        <f ca="1">IF(ISERROR(VLOOKUP(F334,Table3[[#All],[Type]],1,FALSE))=FALSE(),SUMIF(OFFSET(B334,1,0,50),B334,OFFSET(J334,1,0,50)),IF(F334="","",IF(ISERROR(VLOOKUP(F334,TræningsZoner!B:B,1,FALSE))=FALSE(),NormalTid,IF(F334="Stigningsløb",StigningsløbTid,IF(F334="Intervalløb",IntervalTid,IF(F334="Temposkift",TemposkiftTid,IF(F334="Konkurrenceløb",KonkurrenceløbTid,IF(F334="Distanceløb",DistanceløbTid,"Ukendt træningstype"))))))))</f>
        <v>3.2333333333333334</v>
      </c>
      <c r="K334" s="51">
        <f ca="1">IF(ISERROR(VLOOKUP(F334,Table3[[#All],[Type]],1,FALSE))=FALSE(),SUMIF(OFFSET(B334,1,0,50),B334,OFFSET(K334,1,0,50)),IF(F334="","",IF(ISERROR(VLOOKUP(F334,TræningsZoner!B:B,1,FALSE))=FALSE(),NormalDistance,IF(F334="Stigningsløb",StigningsløbDistance,IF(F334="Intervalløb",IntervalDistance,IF(F334="Temposkift",TemposkiftDistance,IF(F334="konkurrenceløb",KonkurrenceløbDistance,IF(F334="Distanceløb",DistanceløbDistance,"Ukendt træningstype"))))))))</f>
        <v>0.5</v>
      </c>
      <c r="L334" s="44"/>
      <c r="M334" s="45"/>
      <c r="N334" s="70"/>
    </row>
    <row r="335" spans="1:14" s="26" customFormat="1" hidden="1" outlineLevel="1" x14ac:dyDescent="0.25">
      <c r="A335" s="47"/>
      <c r="B335" s="48">
        <v>42776</v>
      </c>
      <c r="C335" s="44" t="str">
        <f t="shared" si="13"/>
        <v/>
      </c>
      <c r="D335" s="44" t="str">
        <f t="shared" si="14"/>
        <v/>
      </c>
      <c r="E335" s="44"/>
      <c r="F335" s="49" t="s">
        <v>36</v>
      </c>
      <c r="G335" s="49" t="s">
        <v>38</v>
      </c>
      <c r="H335" s="49" t="str">
        <f>IF(ISERROR(VLOOKUP(F335,Table3[[#All],[Type]],1,FALSE))=FALSE(),"",IF(F335="","",IFERROR(IFERROR(TræningsZone,StigningsløbZone),IF(F335="Intervalløb",IntervalZone,IF(F335="Temposkift",TemposkiftZone,IF(F335="Konkurrenceløb","N/A",IF(F335="Distanceløb",DistanceløbZone,"Ukendt træningstype")))))))</f>
        <v>An1</v>
      </c>
      <c r="I335" s="49" t="str">
        <f>IF(F335="Konkurrenceløb",KonkurrenceløbHastighed,IF(ISERROR(VLOOKUP(F335,Table3[[#All],[Type]],1,FALSE))=FALSE(),"",IF(F335="","",TræningsHastighed)))</f>
        <v>5:42,5</v>
      </c>
      <c r="J335" s="50">
        <f ca="1">IF(ISERROR(VLOOKUP(F335,Table3[[#All],[Type]],1,FALSE))=FALSE(),SUMIF(OFFSET(B335,1,0,50),B335,OFFSET(J335,1,0,50)),IF(F335="","",IF(ISERROR(VLOOKUP(F335,TræningsZoner!B:B,1,FALSE))=FALSE(),NormalTid,IF(F335="Stigningsløb",StigningsløbTid,IF(F335="Intervalløb",IntervalTid,IF(F335="Temposkift",TemposkiftTid,IF(F335="Konkurrenceløb",KonkurrenceløbTid,IF(F335="Distanceløb",DistanceløbTid,"Ukendt træningstype"))))))))</f>
        <v>2.8541666666666665</v>
      </c>
      <c r="K335" s="51">
        <f ca="1">IF(ISERROR(VLOOKUP(F335,Table3[[#All],[Type]],1,FALSE))=FALSE(),SUMIF(OFFSET(B335,1,0,50),B335,OFFSET(K335,1,0,50)),IF(F335="","",IF(ISERROR(VLOOKUP(F335,TræningsZoner!B:B,1,FALSE))=FALSE(),NormalDistance,IF(F335="Stigningsløb",StigningsløbDistance,IF(F335="Intervalløb",IntervalDistance,IF(F335="Temposkift",TemposkiftDistance,IF(F335="konkurrenceløb",KonkurrenceløbDistance,IF(F335="Distanceløb",DistanceløbDistance,"Ukendt træningstype"))))))))</f>
        <v>0.5</v>
      </c>
      <c r="L335" s="44"/>
      <c r="M335" s="45"/>
      <c r="N335" s="70"/>
    </row>
    <row r="336" spans="1:14" s="26" customFormat="1" hidden="1" outlineLevel="1" x14ac:dyDescent="0.25">
      <c r="A336" s="47"/>
      <c r="B336" s="48">
        <v>42776</v>
      </c>
      <c r="C336" s="44" t="str">
        <f t="shared" si="13"/>
        <v/>
      </c>
      <c r="D336" s="44" t="str">
        <f t="shared" si="14"/>
        <v/>
      </c>
      <c r="E336" s="44"/>
      <c r="F336" s="49" t="s">
        <v>36</v>
      </c>
      <c r="G336" s="49" t="s">
        <v>37</v>
      </c>
      <c r="H336" s="49" t="str">
        <f>IF(ISERROR(VLOOKUP(F336,Table3[[#All],[Type]],1,FALSE))=FALSE(),"",IF(F336="","",IFERROR(IFERROR(TræningsZone,StigningsløbZone),IF(F336="Intervalløb",IntervalZone,IF(F336="Temposkift",TemposkiftZone,IF(F336="Konkurrenceløb","N/A",IF(F336="Distanceløb",DistanceløbZone,"Ukendt træningstype")))))))</f>
        <v>Ae2</v>
      </c>
      <c r="I336" s="49" t="str">
        <f>IF(F336="Konkurrenceløb",KonkurrenceløbHastighed,IF(ISERROR(VLOOKUP(F336,Table3[[#All],[Type]],1,FALSE))=FALSE(),"",IF(F336="","",TræningsHastighed)))</f>
        <v>6:28</v>
      </c>
      <c r="J336" s="50">
        <f ca="1">IF(ISERROR(VLOOKUP(F336,Table3[[#All],[Type]],1,FALSE))=FALSE(),SUMIF(OFFSET(B336,1,0,50),B336,OFFSET(J336,1,0,50)),IF(F336="","",IF(ISERROR(VLOOKUP(F336,TræningsZoner!B:B,1,FALSE))=FALSE(),NormalTid,IF(F336="Stigningsløb",StigningsløbTid,IF(F336="Intervalløb",IntervalTid,IF(F336="Temposkift",TemposkiftTid,IF(F336="Konkurrenceløb",KonkurrenceløbTid,IF(F336="Distanceløb",DistanceløbTid,"Ukendt træningstype"))))))))</f>
        <v>3.2333333333333334</v>
      </c>
      <c r="K336" s="51">
        <f ca="1">IF(ISERROR(VLOOKUP(F336,Table3[[#All],[Type]],1,FALSE))=FALSE(),SUMIF(OFFSET(B336,1,0,50),B336,OFFSET(K336,1,0,50)),IF(F336="","",IF(ISERROR(VLOOKUP(F336,TræningsZoner!B:B,1,FALSE))=FALSE(),NormalDistance,IF(F336="Stigningsløb",StigningsløbDistance,IF(F336="Intervalløb",IntervalDistance,IF(F336="Temposkift",TemposkiftDistance,IF(F336="konkurrenceløb",KonkurrenceløbDistance,IF(F336="Distanceløb",DistanceløbDistance,"Ukendt træningstype"))))))))</f>
        <v>0.5</v>
      </c>
      <c r="L336" s="44"/>
      <c r="M336" s="45"/>
      <c r="N336" s="70"/>
    </row>
    <row r="337" spans="1:14" s="26" customFormat="1" hidden="1" outlineLevel="1" x14ac:dyDescent="0.25">
      <c r="A337" s="47"/>
      <c r="B337" s="48">
        <v>42776</v>
      </c>
      <c r="C337" s="44" t="str">
        <f t="shared" si="13"/>
        <v/>
      </c>
      <c r="D337" s="44" t="str">
        <f t="shared" si="14"/>
        <v/>
      </c>
      <c r="E337" s="44"/>
      <c r="F337" s="49" t="s">
        <v>36</v>
      </c>
      <c r="G337" s="49" t="s">
        <v>38</v>
      </c>
      <c r="H337" s="49" t="str">
        <f>IF(ISERROR(VLOOKUP(F337,Table3[[#All],[Type]],1,FALSE))=FALSE(),"",IF(F337="","",IFERROR(IFERROR(TræningsZone,StigningsløbZone),IF(F337="Intervalløb",IntervalZone,IF(F337="Temposkift",TemposkiftZone,IF(F337="Konkurrenceløb","N/A",IF(F337="Distanceløb",DistanceløbZone,"Ukendt træningstype")))))))</f>
        <v>An1</v>
      </c>
      <c r="I337" s="49" t="str">
        <f>IF(F337="Konkurrenceløb",KonkurrenceløbHastighed,IF(ISERROR(VLOOKUP(F337,Table3[[#All],[Type]],1,FALSE))=FALSE(),"",IF(F337="","",TræningsHastighed)))</f>
        <v>5:42,5</v>
      </c>
      <c r="J337" s="50">
        <f ca="1">IF(ISERROR(VLOOKUP(F337,Table3[[#All],[Type]],1,FALSE))=FALSE(),SUMIF(OFFSET(B337,1,0,50),B337,OFFSET(J337,1,0,50)),IF(F337="","",IF(ISERROR(VLOOKUP(F337,TræningsZoner!B:B,1,FALSE))=FALSE(),NormalTid,IF(F337="Stigningsløb",StigningsløbTid,IF(F337="Intervalløb",IntervalTid,IF(F337="Temposkift",TemposkiftTid,IF(F337="Konkurrenceløb",KonkurrenceløbTid,IF(F337="Distanceløb",DistanceløbTid,"Ukendt træningstype"))))))))</f>
        <v>2.8541666666666665</v>
      </c>
      <c r="K337" s="51">
        <f ca="1">IF(ISERROR(VLOOKUP(F337,Table3[[#All],[Type]],1,FALSE))=FALSE(),SUMIF(OFFSET(B337,1,0,50),B337,OFFSET(K337,1,0,50)),IF(F337="","",IF(ISERROR(VLOOKUP(F337,TræningsZoner!B:B,1,FALSE))=FALSE(),NormalDistance,IF(F337="Stigningsløb",StigningsløbDistance,IF(F337="Intervalløb",IntervalDistance,IF(F337="Temposkift",TemposkiftDistance,IF(F337="konkurrenceløb",KonkurrenceløbDistance,IF(F337="Distanceløb",DistanceløbDistance,"Ukendt træningstype"))))))))</f>
        <v>0.5</v>
      </c>
      <c r="L337" s="44"/>
      <c r="M337" s="45"/>
      <c r="N337" s="70"/>
    </row>
    <row r="338" spans="1:14" s="26" customFormat="1" hidden="1" outlineLevel="1" x14ac:dyDescent="0.25">
      <c r="A338" s="47"/>
      <c r="B338" s="48">
        <v>42776</v>
      </c>
      <c r="C338" s="44" t="str">
        <f t="shared" si="13"/>
        <v/>
      </c>
      <c r="D338" s="44" t="str">
        <f t="shared" si="14"/>
        <v/>
      </c>
      <c r="E338" s="44"/>
      <c r="F338" s="49" t="s">
        <v>36</v>
      </c>
      <c r="G338" s="49" t="s">
        <v>37</v>
      </c>
      <c r="H338" s="49" t="str">
        <f>IF(ISERROR(VLOOKUP(F338,Table3[[#All],[Type]],1,FALSE))=FALSE(),"",IF(F338="","",IFERROR(IFERROR(TræningsZone,StigningsløbZone),IF(F338="Intervalløb",IntervalZone,IF(F338="Temposkift",TemposkiftZone,IF(F338="Konkurrenceløb","N/A",IF(F338="Distanceløb",DistanceløbZone,"Ukendt træningstype")))))))</f>
        <v>Ae2</v>
      </c>
      <c r="I338" s="49" t="str">
        <f>IF(F338="Konkurrenceløb",KonkurrenceløbHastighed,IF(ISERROR(VLOOKUP(F338,Table3[[#All],[Type]],1,FALSE))=FALSE(),"",IF(F338="","",TræningsHastighed)))</f>
        <v>6:28</v>
      </c>
      <c r="J338" s="50">
        <f ca="1">IF(ISERROR(VLOOKUP(F338,Table3[[#All],[Type]],1,FALSE))=FALSE(),SUMIF(OFFSET(B338,1,0,50),B338,OFFSET(J338,1,0,50)),IF(F338="","",IF(ISERROR(VLOOKUP(F338,TræningsZoner!B:B,1,FALSE))=FALSE(),NormalTid,IF(F338="Stigningsløb",StigningsløbTid,IF(F338="Intervalløb",IntervalTid,IF(F338="Temposkift",TemposkiftTid,IF(F338="Konkurrenceløb",KonkurrenceløbTid,IF(F338="Distanceløb",DistanceløbTid,"Ukendt træningstype"))))))))</f>
        <v>3.2333333333333334</v>
      </c>
      <c r="K338" s="51">
        <f ca="1">IF(ISERROR(VLOOKUP(F338,Table3[[#All],[Type]],1,FALSE))=FALSE(),SUMIF(OFFSET(B338,1,0,50),B338,OFFSET(K338,1,0,50)),IF(F338="","",IF(ISERROR(VLOOKUP(F338,TræningsZoner!B:B,1,FALSE))=FALSE(),NormalDistance,IF(F338="Stigningsløb",StigningsløbDistance,IF(F338="Intervalløb",IntervalDistance,IF(F338="Temposkift",TemposkiftDistance,IF(F338="konkurrenceløb",KonkurrenceløbDistance,IF(F338="Distanceløb",DistanceløbDistance,"Ukendt træningstype"))))))))</f>
        <v>0.5</v>
      </c>
      <c r="L338" s="44"/>
      <c r="M338" s="45"/>
      <c r="N338" s="70"/>
    </row>
    <row r="339" spans="1:14" s="26" customFormat="1" hidden="1" outlineLevel="1" x14ac:dyDescent="0.25">
      <c r="A339" s="47"/>
      <c r="B339" s="48">
        <v>42776</v>
      </c>
      <c r="C339" s="44" t="str">
        <f t="shared" si="13"/>
        <v/>
      </c>
      <c r="D339" s="44" t="str">
        <f t="shared" si="14"/>
        <v/>
      </c>
      <c r="E339" s="44"/>
      <c r="F339" s="49" t="s">
        <v>41</v>
      </c>
      <c r="G339" s="49" t="s">
        <v>43</v>
      </c>
      <c r="H339" s="49" t="str">
        <f>IF(ISERROR(VLOOKUP(F339,Table3[[#All],[Type]],1,FALSE))=FALSE(),"",IF(F339="","",IFERROR(IFERROR(TræningsZone,StigningsløbZone),IF(F339="Intervalløb",IntervalZone,IF(F339="Temposkift",TemposkiftZone,IF(F339="Konkurrenceløb","N/A",IF(F339="Distanceløb",DistanceløbZone,"Ukendt træningstype")))))))</f>
        <v>Rest</v>
      </c>
      <c r="I339" s="49" t="str">
        <f>IF(F339="Konkurrenceløb",KonkurrenceløbHastighed,IF(ISERROR(VLOOKUP(F339,Table3[[#All],[Type]],1,FALSE))=FALSE(),"",IF(F339="","",TræningsHastighed)))</f>
        <v>9:59,5</v>
      </c>
      <c r="J339" s="50">
        <f ca="1">IF(ISERROR(VLOOKUP(F339,Table3[[#All],[Type]],1,FALSE))=FALSE(),SUMIF(OFFSET(B339,1,0,50),B339,OFFSET(J339,1,0,50)),IF(F339="","",IF(ISERROR(VLOOKUP(F339,TræningsZoner!B:B,1,FALSE))=FALSE(),NormalTid,IF(F339="Stigningsløb",StigningsløbTid,IF(F339="Intervalløb",IntervalTid,IF(F339="Temposkift",TemposkiftTid,IF(F339="Konkurrenceløb",KonkurrenceløbTid,IF(F339="Distanceløb",DistanceløbTid,"Ukendt træningstype"))))))))</f>
        <v>5</v>
      </c>
      <c r="K339" s="51">
        <f ca="1">IF(ISERROR(VLOOKUP(F339,Table3[[#All],[Type]],1,FALSE))=FALSE(),SUMIF(OFFSET(B339,1,0,50),B339,OFFSET(K339,1,0,50)),IF(F339="","",IF(ISERROR(VLOOKUP(F339,TræningsZoner!B:B,1,FALSE))=FALSE(),NormalDistance,IF(F339="Stigningsløb",StigningsløbDistance,IF(F339="Intervalløb",IntervalDistance,IF(F339="Temposkift",TemposkiftDistance,IF(F339="konkurrenceløb",KonkurrenceløbDistance,IF(F339="Distanceløb",DistanceløbDistance,"Ukendt træningstype"))))))))</f>
        <v>0.50041701417848206</v>
      </c>
      <c r="L339" s="44"/>
      <c r="M339" s="45"/>
      <c r="N339" s="70"/>
    </row>
    <row r="340" spans="1:14" s="26" customFormat="1" hidden="1" outlineLevel="1" x14ac:dyDescent="0.25">
      <c r="A340" s="47"/>
      <c r="B340" s="48">
        <v>42776</v>
      </c>
      <c r="C340" s="44" t="str">
        <f t="shared" si="13"/>
        <v/>
      </c>
      <c r="D340" s="44" t="str">
        <f t="shared" si="14"/>
        <v/>
      </c>
      <c r="E340" s="44"/>
      <c r="F340" s="49" t="s">
        <v>36</v>
      </c>
      <c r="G340" s="49" t="s">
        <v>37</v>
      </c>
      <c r="H340" s="49" t="str">
        <f>IF(ISERROR(VLOOKUP(F340,Table3[[#All],[Type]],1,FALSE))=FALSE(),"",IF(F340="","",IFERROR(IFERROR(TræningsZone,StigningsløbZone),IF(F340="Intervalløb",IntervalZone,IF(F340="Temposkift",TemposkiftZone,IF(F340="Konkurrenceløb","N/A",IF(F340="Distanceløb",DistanceløbZone,"Ukendt træningstype")))))))</f>
        <v>Ae2</v>
      </c>
      <c r="I340" s="49" t="str">
        <f>IF(F340="Konkurrenceløb",KonkurrenceløbHastighed,IF(ISERROR(VLOOKUP(F340,Table3[[#All],[Type]],1,FALSE))=FALSE(),"",IF(F340="","",TræningsHastighed)))</f>
        <v>6:28</v>
      </c>
      <c r="J340" s="50">
        <f ca="1">IF(ISERROR(VLOOKUP(F340,Table3[[#All],[Type]],1,FALSE))=FALSE(),SUMIF(OFFSET(B340,1,0,50),B340,OFFSET(J340,1,0,50)),IF(F340="","",IF(ISERROR(VLOOKUP(F340,TræningsZoner!B:B,1,FALSE))=FALSE(),NormalTid,IF(F340="Stigningsløb",StigningsløbTid,IF(F340="Intervalløb",IntervalTid,IF(F340="Temposkift",TemposkiftTid,IF(F340="Konkurrenceløb",KonkurrenceløbTid,IF(F340="Distanceløb",DistanceløbTid,"Ukendt træningstype"))))))))</f>
        <v>3.2333333333333334</v>
      </c>
      <c r="K340" s="51">
        <f ca="1">IF(ISERROR(VLOOKUP(F340,Table3[[#All],[Type]],1,FALSE))=FALSE(),SUMIF(OFFSET(B340,1,0,50),B340,OFFSET(K340,1,0,50)),IF(F340="","",IF(ISERROR(VLOOKUP(F340,TræningsZoner!B:B,1,FALSE))=FALSE(),NormalDistance,IF(F340="Stigningsløb",StigningsløbDistance,IF(F340="Intervalløb",IntervalDistance,IF(F340="Temposkift",TemposkiftDistance,IF(F340="konkurrenceløb",KonkurrenceløbDistance,IF(F340="Distanceløb",DistanceløbDistance,"Ukendt træningstype"))))))))</f>
        <v>0.5</v>
      </c>
      <c r="L340" s="44"/>
      <c r="M340" s="45"/>
      <c r="N340" s="70"/>
    </row>
    <row r="341" spans="1:14" s="26" customFormat="1" hidden="1" outlineLevel="1" x14ac:dyDescent="0.25">
      <c r="A341" s="47"/>
      <c r="B341" s="48">
        <v>42776</v>
      </c>
      <c r="C341" s="44" t="str">
        <f t="shared" si="13"/>
        <v/>
      </c>
      <c r="D341" s="44" t="str">
        <f t="shared" si="14"/>
        <v/>
      </c>
      <c r="E341" s="44"/>
      <c r="F341" s="49" t="s">
        <v>36</v>
      </c>
      <c r="G341" s="49" t="s">
        <v>38</v>
      </c>
      <c r="H341" s="49" t="str">
        <f>IF(ISERROR(VLOOKUP(F341,Table3[[#All],[Type]],1,FALSE))=FALSE(),"",IF(F341="","",IFERROR(IFERROR(TræningsZone,StigningsløbZone),IF(F341="Intervalløb",IntervalZone,IF(F341="Temposkift",TemposkiftZone,IF(F341="Konkurrenceløb","N/A",IF(F341="Distanceløb",DistanceløbZone,"Ukendt træningstype")))))))</f>
        <v>An1</v>
      </c>
      <c r="I341" s="49" t="str">
        <f>IF(F341="Konkurrenceløb",KonkurrenceløbHastighed,IF(ISERROR(VLOOKUP(F341,Table3[[#All],[Type]],1,FALSE))=FALSE(),"",IF(F341="","",TræningsHastighed)))</f>
        <v>5:42,5</v>
      </c>
      <c r="J341" s="50">
        <f ca="1">IF(ISERROR(VLOOKUP(F341,Table3[[#All],[Type]],1,FALSE))=FALSE(),SUMIF(OFFSET(B341,1,0,50),B341,OFFSET(J341,1,0,50)),IF(F341="","",IF(ISERROR(VLOOKUP(F341,TræningsZoner!B:B,1,FALSE))=FALSE(),NormalTid,IF(F341="Stigningsløb",StigningsløbTid,IF(F341="Intervalløb",IntervalTid,IF(F341="Temposkift",TemposkiftTid,IF(F341="Konkurrenceløb",KonkurrenceløbTid,IF(F341="Distanceløb",DistanceløbTid,"Ukendt træningstype"))))))))</f>
        <v>2.8541666666666665</v>
      </c>
      <c r="K341" s="51">
        <f ca="1">IF(ISERROR(VLOOKUP(F341,Table3[[#All],[Type]],1,FALSE))=FALSE(),SUMIF(OFFSET(B341,1,0,50),B341,OFFSET(K341,1,0,50)),IF(F341="","",IF(ISERROR(VLOOKUP(F341,TræningsZoner!B:B,1,FALSE))=FALSE(),NormalDistance,IF(F341="Stigningsløb",StigningsløbDistance,IF(F341="Intervalløb",IntervalDistance,IF(F341="Temposkift",TemposkiftDistance,IF(F341="konkurrenceløb",KonkurrenceløbDistance,IF(F341="Distanceløb",DistanceløbDistance,"Ukendt træningstype"))))))))</f>
        <v>0.5</v>
      </c>
      <c r="L341" s="44"/>
      <c r="M341" s="45"/>
      <c r="N341" s="70"/>
    </row>
    <row r="342" spans="1:14" s="26" customFormat="1" hidden="1" outlineLevel="1" x14ac:dyDescent="0.25">
      <c r="A342" s="47"/>
      <c r="B342" s="48">
        <v>42776</v>
      </c>
      <c r="C342" s="44" t="str">
        <f t="shared" si="13"/>
        <v/>
      </c>
      <c r="D342" s="44" t="str">
        <f t="shared" si="14"/>
        <v/>
      </c>
      <c r="E342" s="44"/>
      <c r="F342" s="49" t="s">
        <v>36</v>
      </c>
      <c r="G342" s="49" t="s">
        <v>37</v>
      </c>
      <c r="H342" s="49" t="str">
        <f>IF(ISERROR(VLOOKUP(F342,Table3[[#All],[Type]],1,FALSE))=FALSE(),"",IF(F342="","",IFERROR(IFERROR(TræningsZone,StigningsløbZone),IF(F342="Intervalløb",IntervalZone,IF(F342="Temposkift",TemposkiftZone,IF(F342="Konkurrenceløb","N/A",IF(F342="Distanceløb",DistanceløbZone,"Ukendt træningstype")))))))</f>
        <v>Ae2</v>
      </c>
      <c r="I342" s="49" t="str">
        <f>IF(F342="Konkurrenceløb",KonkurrenceløbHastighed,IF(ISERROR(VLOOKUP(F342,Table3[[#All],[Type]],1,FALSE))=FALSE(),"",IF(F342="","",TræningsHastighed)))</f>
        <v>6:28</v>
      </c>
      <c r="J342" s="50">
        <f ca="1">IF(ISERROR(VLOOKUP(F342,Table3[[#All],[Type]],1,FALSE))=FALSE(),SUMIF(OFFSET(B342,1,0,50),B342,OFFSET(J342,1,0,50)),IF(F342="","",IF(ISERROR(VLOOKUP(F342,TræningsZoner!B:B,1,FALSE))=FALSE(),NormalTid,IF(F342="Stigningsløb",StigningsløbTid,IF(F342="Intervalløb",IntervalTid,IF(F342="Temposkift",TemposkiftTid,IF(F342="Konkurrenceløb",KonkurrenceløbTid,IF(F342="Distanceløb",DistanceløbTid,"Ukendt træningstype"))))))))</f>
        <v>3.2333333333333334</v>
      </c>
      <c r="K342" s="51">
        <f ca="1">IF(ISERROR(VLOOKUP(F342,Table3[[#All],[Type]],1,FALSE))=FALSE(),SUMIF(OFFSET(B342,1,0,50),B342,OFFSET(K342,1,0,50)),IF(F342="","",IF(ISERROR(VLOOKUP(F342,TræningsZoner!B:B,1,FALSE))=FALSE(),NormalDistance,IF(F342="Stigningsløb",StigningsløbDistance,IF(F342="Intervalløb",IntervalDistance,IF(F342="Temposkift",TemposkiftDistance,IF(F342="konkurrenceløb",KonkurrenceløbDistance,IF(F342="Distanceløb",DistanceløbDistance,"Ukendt træningstype"))))))))</f>
        <v>0.5</v>
      </c>
      <c r="L342" s="44"/>
      <c r="M342" s="45"/>
      <c r="N342" s="70"/>
    </row>
    <row r="343" spans="1:14" s="26" customFormat="1" hidden="1" outlineLevel="1" x14ac:dyDescent="0.25">
      <c r="A343" s="47"/>
      <c r="B343" s="48">
        <v>42776</v>
      </c>
      <c r="C343" s="44" t="str">
        <f t="shared" si="13"/>
        <v/>
      </c>
      <c r="D343" s="44" t="str">
        <f t="shared" si="14"/>
        <v/>
      </c>
      <c r="E343" s="44"/>
      <c r="F343" s="49" t="s">
        <v>36</v>
      </c>
      <c r="G343" s="49" t="s">
        <v>38</v>
      </c>
      <c r="H343" s="49" t="str">
        <f>IF(ISERROR(VLOOKUP(F343,Table3[[#All],[Type]],1,FALSE))=FALSE(),"",IF(F343="","",IFERROR(IFERROR(TræningsZone,StigningsløbZone),IF(F343="Intervalløb",IntervalZone,IF(F343="Temposkift",TemposkiftZone,IF(F343="Konkurrenceløb","N/A",IF(F343="Distanceløb",DistanceløbZone,"Ukendt træningstype")))))))</f>
        <v>An1</v>
      </c>
      <c r="I343" s="49" t="str">
        <f>IF(F343="Konkurrenceløb",KonkurrenceløbHastighed,IF(ISERROR(VLOOKUP(F343,Table3[[#All],[Type]],1,FALSE))=FALSE(),"",IF(F343="","",TræningsHastighed)))</f>
        <v>5:42,5</v>
      </c>
      <c r="J343" s="50">
        <f ca="1">IF(ISERROR(VLOOKUP(F343,Table3[[#All],[Type]],1,FALSE))=FALSE(),SUMIF(OFFSET(B343,1,0,50),B343,OFFSET(J343,1,0,50)),IF(F343="","",IF(ISERROR(VLOOKUP(F343,TræningsZoner!B:B,1,FALSE))=FALSE(),NormalTid,IF(F343="Stigningsløb",StigningsløbTid,IF(F343="Intervalløb",IntervalTid,IF(F343="Temposkift",TemposkiftTid,IF(F343="Konkurrenceløb",KonkurrenceløbTid,IF(F343="Distanceløb",DistanceløbTid,"Ukendt træningstype"))))))))</f>
        <v>2.8541666666666665</v>
      </c>
      <c r="K343" s="51">
        <f ca="1">IF(ISERROR(VLOOKUP(F343,Table3[[#All],[Type]],1,FALSE))=FALSE(),SUMIF(OFFSET(B343,1,0,50),B343,OFFSET(K343,1,0,50)),IF(F343="","",IF(ISERROR(VLOOKUP(F343,TræningsZoner!B:B,1,FALSE))=FALSE(),NormalDistance,IF(F343="Stigningsløb",StigningsløbDistance,IF(F343="Intervalløb",IntervalDistance,IF(F343="Temposkift",TemposkiftDistance,IF(F343="konkurrenceløb",KonkurrenceløbDistance,IF(F343="Distanceløb",DistanceløbDistance,"Ukendt træningstype"))))))))</f>
        <v>0.5</v>
      </c>
      <c r="L343" s="44"/>
      <c r="M343" s="45"/>
      <c r="N343" s="70"/>
    </row>
    <row r="344" spans="1:14" s="26" customFormat="1" hidden="1" outlineLevel="1" x14ac:dyDescent="0.25">
      <c r="A344" s="47"/>
      <c r="B344" s="48">
        <v>42776</v>
      </c>
      <c r="C344" s="44" t="str">
        <f t="shared" si="13"/>
        <v/>
      </c>
      <c r="D344" s="44" t="str">
        <f t="shared" si="14"/>
        <v/>
      </c>
      <c r="E344" s="44"/>
      <c r="F344" s="49" t="s">
        <v>36</v>
      </c>
      <c r="G344" s="49" t="s">
        <v>37</v>
      </c>
      <c r="H344" s="49" t="str">
        <f>IF(ISERROR(VLOOKUP(F344,Table3[[#All],[Type]],1,FALSE))=FALSE(),"",IF(F344="","",IFERROR(IFERROR(TræningsZone,StigningsløbZone),IF(F344="Intervalløb",IntervalZone,IF(F344="Temposkift",TemposkiftZone,IF(F344="Konkurrenceløb","N/A",IF(F344="Distanceløb",DistanceløbZone,"Ukendt træningstype")))))))</f>
        <v>Ae2</v>
      </c>
      <c r="I344" s="49" t="str">
        <f>IF(F344="Konkurrenceløb",KonkurrenceløbHastighed,IF(ISERROR(VLOOKUP(F344,Table3[[#All],[Type]],1,FALSE))=FALSE(),"",IF(F344="","",TræningsHastighed)))</f>
        <v>6:28</v>
      </c>
      <c r="J344" s="50">
        <f ca="1">IF(ISERROR(VLOOKUP(F344,Table3[[#All],[Type]],1,FALSE))=FALSE(),SUMIF(OFFSET(B344,1,0,50),B344,OFFSET(J344,1,0,50)),IF(F344="","",IF(ISERROR(VLOOKUP(F344,TræningsZoner!B:B,1,FALSE))=FALSE(),NormalTid,IF(F344="Stigningsløb",StigningsløbTid,IF(F344="Intervalløb",IntervalTid,IF(F344="Temposkift",TemposkiftTid,IF(F344="Konkurrenceløb",KonkurrenceløbTid,IF(F344="Distanceløb",DistanceløbTid,"Ukendt træningstype"))))))))</f>
        <v>3.2333333333333334</v>
      </c>
      <c r="K344" s="51">
        <f ca="1">IF(ISERROR(VLOOKUP(F344,Table3[[#All],[Type]],1,FALSE))=FALSE(),SUMIF(OFFSET(B344,1,0,50),B344,OFFSET(K344,1,0,50)),IF(F344="","",IF(ISERROR(VLOOKUP(F344,TræningsZoner!B:B,1,FALSE))=FALSE(),NormalDistance,IF(F344="Stigningsløb",StigningsløbDistance,IF(F344="Intervalløb",IntervalDistance,IF(F344="Temposkift",TemposkiftDistance,IF(F344="konkurrenceløb",KonkurrenceløbDistance,IF(F344="Distanceløb",DistanceløbDistance,"Ukendt træningstype"))))))))</f>
        <v>0.5</v>
      </c>
      <c r="L344" s="44"/>
      <c r="M344" s="45"/>
      <c r="N344" s="70"/>
    </row>
    <row r="345" spans="1:14" s="26" customFormat="1" hidden="1" outlineLevel="1" x14ac:dyDescent="0.25">
      <c r="A345" s="47"/>
      <c r="B345" s="48">
        <v>42776</v>
      </c>
      <c r="C345" s="44" t="str">
        <f t="shared" si="13"/>
        <v/>
      </c>
      <c r="D345" s="44" t="str">
        <f t="shared" si="14"/>
        <v/>
      </c>
      <c r="E345" s="44"/>
      <c r="F345" s="49" t="s">
        <v>23</v>
      </c>
      <c r="G345" s="49" t="s">
        <v>26</v>
      </c>
      <c r="H345" s="49" t="str">
        <f>IF(ISERROR(VLOOKUP(F345,Table3[[#All],[Type]],1,FALSE))=FALSE(),"",IF(F345="","",IFERROR(IFERROR(TræningsZone,StigningsløbZone),IF(F345="Intervalløb",IntervalZone,IF(F345="Temposkift",TemposkiftZone,IF(F345="Konkurrenceløb","N/A",IF(F345="Distanceløb",DistanceløbZone,"Ukendt træningstype")))))))</f>
        <v>Ae1</v>
      </c>
      <c r="I345" s="49" t="str">
        <f>IF(F345="Konkurrenceløb",KonkurrenceløbHastighed,IF(ISERROR(VLOOKUP(F345,Table3[[#All],[Type]],1,FALSE))=FALSE(),"",IF(F345="","",TræningsHastighed)))</f>
        <v>7:07,5</v>
      </c>
      <c r="J345" s="50">
        <f ca="1">IF(ISERROR(VLOOKUP(F345,Table3[[#All],[Type]],1,FALSE))=FALSE(),SUMIF(OFFSET(B345,1,0,50),B345,OFFSET(J345,1,0,50)),IF(F345="","",IF(ISERROR(VLOOKUP(F345,TræningsZoner!B:B,1,FALSE))=FALSE(),NormalTid,IF(F345="Stigningsløb",StigningsløbTid,IF(F345="Intervalløb",IntervalTid,IF(F345="Temposkift",TemposkiftTid,IF(F345="Konkurrenceløb",KonkurrenceløbTid,IF(F345="Distanceløb",DistanceløbTid,"Ukendt træningstype"))))))))</f>
        <v>15</v>
      </c>
      <c r="K345" s="51">
        <f ca="1">IF(ISERROR(VLOOKUP(F345,Table3[[#All],[Type]],1,FALSE))=FALSE(),SUMIF(OFFSET(B345,1,0,50),B345,OFFSET(K345,1,0,50)),IF(F345="","",IF(ISERROR(VLOOKUP(F345,TræningsZoner!B:B,1,FALSE))=FALSE(),NormalDistance,IF(F345="Stigningsløb",StigningsløbDistance,IF(F345="Intervalløb",IntervalDistance,IF(F345="Temposkift",TemposkiftDistance,IF(F345="konkurrenceløb",KonkurrenceløbDistance,IF(F345="Distanceløb",DistanceløbDistance,"Ukendt træningstype"))))))))</f>
        <v>2.1052631578947367</v>
      </c>
      <c r="L345" s="44"/>
      <c r="M345" s="45"/>
      <c r="N345" s="70"/>
    </row>
    <row r="346" spans="1:14" collapsed="1" x14ac:dyDescent="0.25">
      <c r="A346" s="42">
        <f t="shared" si="15"/>
        <v>42774</v>
      </c>
      <c r="B346" s="43">
        <v>42774</v>
      </c>
      <c r="C346" s="44">
        <f t="shared" si="13"/>
        <v>7</v>
      </c>
      <c r="D346" s="44">
        <f t="shared" si="14"/>
        <v>2017</v>
      </c>
      <c r="E346" s="44" t="s">
        <v>18</v>
      </c>
      <c r="F346" s="45" t="s">
        <v>22</v>
      </c>
      <c r="G346" s="45"/>
      <c r="H346" s="45" t="str">
        <f>IF(ISERROR(VLOOKUP(F346,Table3[[#All],[Type]],1,FALSE))=FALSE(),"",IF(F346="","",IFERROR(IFERROR(TræningsZone,StigningsløbZone),IF(F346="Intervalløb",IntervalZone,IF(F346="Temposkift",TemposkiftZone,IF(F346="Konkurrenceløb","N/A",IF(F346="Distanceløb",DistanceløbZone,"Ukendt træningstype")))))))</f>
        <v/>
      </c>
      <c r="I346" s="45" t="str">
        <f>IF(F346="Konkurrenceløb",KonkurrenceløbHastighed,IF(ISERROR(VLOOKUP(F346,Table3[[#All],[Type]],1,FALSE))=FALSE(),"",IF(F346="","",TræningsHastighed)))</f>
        <v/>
      </c>
      <c r="J346" s="44">
        <f ca="1">IF(ISERROR(VLOOKUP(F346,Table3[[#All],[Type]],1,FALSE))=FALSE(),SUMIF(OFFSET(B346,1,0,50),B346,OFFSET(J346,1,0,50)),IF(F346="","",IF(ISERROR(VLOOKUP(F346,TræningsZoner!B:B,1,FALSE))=FALSE(),NormalTid,IF(F346="Stigningsløb",StigningsløbTid,IF(F346="Intervalløb",IntervalTid,IF(F346="Temposkift",TemposkiftTid,IF(F346="Konkurrenceløb",KonkurrenceløbTid,IF(F346="Distanceløb",DistanceløbTid,"Ukendt træningstype"))))))))</f>
        <v>75</v>
      </c>
      <c r="K346" s="46">
        <f ca="1">IF(ISERROR(VLOOKUP(F346,Table3[[#All],[Type]],1,FALSE))=FALSE(),SUMIF(OFFSET(B346,1,0,50),B346,OFFSET(K346,1,0,50)),IF(F346="","",IF(ISERROR(VLOOKUP(F346,TræningsZoner!B:B,1,FALSE))=FALSE(),NormalDistance,IF(F346="Stigningsløb",StigningsløbDistance,IF(F346="Intervalløb",IntervalDistance,IF(F346="Temposkift",TemposkiftDistance,IF(F346="konkurrenceløb",KonkurrenceløbDistance,IF(F346="Distanceløb",DistanceløbDistance,"Ukendt træningstype"))))))))</f>
        <v>10.801952101897779</v>
      </c>
      <c r="L346" s="44"/>
      <c r="M346" s="45"/>
      <c r="N346" s="70"/>
    </row>
    <row r="347" spans="1:14" hidden="1" outlineLevel="1" x14ac:dyDescent="0.25">
      <c r="A347" s="42"/>
      <c r="B347" s="48">
        <v>42774</v>
      </c>
      <c r="C347" s="44" t="str">
        <f t="shared" si="13"/>
        <v/>
      </c>
      <c r="D347" s="44" t="str">
        <f t="shared" si="14"/>
        <v/>
      </c>
      <c r="E347" s="44"/>
      <c r="F347" s="49" t="s">
        <v>23</v>
      </c>
      <c r="G347" s="49" t="s">
        <v>33</v>
      </c>
      <c r="H347" s="49" t="str">
        <f>IF(ISERROR(VLOOKUP(F347,Table3[[#All],[Type]],1,FALSE))=FALSE(),"",IF(F347="","",IFERROR(IFERROR(TræningsZone,StigningsløbZone),IF(F347="Intervalløb",IntervalZone,IF(F347="Temposkift",TemposkiftZone,IF(F347="Konkurrenceløb","N/A",IF(F347="Distanceløb",DistanceløbZone,"Ukendt træningstype")))))))</f>
        <v>Ae1</v>
      </c>
      <c r="I347" s="49" t="str">
        <f>IF(F347="Konkurrenceløb",KonkurrenceløbHastighed,IF(ISERROR(VLOOKUP(F347,Table3[[#All],[Type]],1,FALSE))=FALSE(),"",IF(F347="","",TræningsHastighed)))</f>
        <v>7:07,5</v>
      </c>
      <c r="J347" s="50">
        <f ca="1">IF(ISERROR(VLOOKUP(F347,Table3[[#All],[Type]],1,FALSE))=FALSE(),SUMIF(OFFSET(B347,1,0,50),B347,OFFSET(J347,1,0,50)),IF(F347="","",IF(ISERROR(VLOOKUP(F347,TræningsZoner!B:B,1,FALSE))=FALSE(),NormalTid,IF(F347="Stigningsløb",StigningsløbTid,IF(F347="Intervalløb",IntervalTid,IF(F347="Temposkift",TemposkiftTid,IF(F347="Konkurrenceløb",KonkurrenceløbTid,IF(F347="Distanceløb",DistanceløbTid,"Ukendt træningstype"))))))))</f>
        <v>20</v>
      </c>
      <c r="K347" s="51">
        <f ca="1">IF(ISERROR(VLOOKUP(F347,Table3[[#All],[Type]],1,FALSE))=FALSE(),SUMIF(OFFSET(B347,1,0,50),B347,OFFSET(K347,1,0,50)),IF(F347="","",IF(ISERROR(VLOOKUP(F347,TræningsZoner!B:B,1,FALSE))=FALSE(),NormalDistance,IF(F347="Stigningsløb",StigningsløbDistance,IF(F347="Intervalløb",IntervalDistance,IF(F347="Temposkift",TemposkiftDistance,IF(F347="konkurrenceløb",KonkurrenceløbDistance,IF(F347="Distanceløb",DistanceløbDistance,"Ukendt træningstype"))))))))</f>
        <v>2.807017543859649</v>
      </c>
      <c r="L347" s="44"/>
      <c r="M347" s="45"/>
      <c r="N347" s="70"/>
    </row>
    <row r="348" spans="1:14" hidden="1" outlineLevel="1" x14ac:dyDescent="0.25">
      <c r="A348" s="42"/>
      <c r="B348" s="48">
        <v>42774</v>
      </c>
      <c r="C348" s="44" t="str">
        <f t="shared" si="13"/>
        <v/>
      </c>
      <c r="D348" s="44" t="str">
        <f t="shared" si="14"/>
        <v/>
      </c>
      <c r="E348" s="44"/>
      <c r="F348" s="49" t="s">
        <v>39</v>
      </c>
      <c r="G348" s="49" t="s">
        <v>26</v>
      </c>
      <c r="H348" s="49" t="str">
        <f>IF(ISERROR(VLOOKUP(F348,Table3[[#All],[Type]],1,FALSE))=FALSE(),"",IF(F348="","",IFERROR(IFERROR(TræningsZone,StigningsløbZone),IF(F348="Intervalløb",IntervalZone,IF(F348="Temposkift",TemposkiftZone,IF(F348="Konkurrenceløb","N/A",IF(F348="Distanceløb",DistanceløbZone,"Ukendt træningstype")))))))</f>
        <v>MT</v>
      </c>
      <c r="I348" s="49" t="str">
        <f>IF(F348="Konkurrenceløb",KonkurrenceløbHastighed,IF(ISERROR(VLOOKUP(F348,Table3[[#All],[Type]],1,FALSE))=FALSE(),"",IF(F348="","",TræningsHastighed)))</f>
        <v>6:24</v>
      </c>
      <c r="J348" s="50">
        <f ca="1">IF(ISERROR(VLOOKUP(F348,Table3[[#All],[Type]],1,FALSE))=FALSE(),SUMIF(OFFSET(B348,1,0,50),B348,OFFSET(J348,1,0,50)),IF(F348="","",IF(ISERROR(VLOOKUP(F348,TræningsZoner!B:B,1,FALSE))=FALSE(),NormalTid,IF(F348="Stigningsløb",StigningsløbTid,IF(F348="Intervalløb",IntervalTid,IF(F348="Temposkift",TemposkiftTid,IF(F348="Konkurrenceløb",KonkurrenceløbTid,IF(F348="Distanceløb",DistanceløbTid,"Ukendt træningstype"))))))))</f>
        <v>15</v>
      </c>
      <c r="K348" s="51">
        <f ca="1">IF(ISERROR(VLOOKUP(F348,Table3[[#All],[Type]],1,FALSE))=FALSE(),SUMIF(OFFSET(B348,1,0,50),B348,OFFSET(K348,1,0,50)),IF(F348="","",IF(ISERROR(VLOOKUP(F348,TræningsZoner!B:B,1,FALSE))=FALSE(),NormalDistance,IF(F348="Stigningsløb",StigningsløbDistance,IF(F348="Intervalløb",IntervalDistance,IF(F348="Temposkift",TemposkiftDistance,IF(F348="konkurrenceløb",KonkurrenceløbDistance,IF(F348="Distanceløb",DistanceløbDistance,"Ukendt træningstype"))))))))</f>
        <v>2.34375</v>
      </c>
      <c r="L348" s="44"/>
      <c r="M348" s="45"/>
      <c r="N348" s="70"/>
    </row>
    <row r="349" spans="1:14" hidden="1" outlineLevel="1" x14ac:dyDescent="0.25">
      <c r="A349" s="42"/>
      <c r="B349" s="48">
        <v>42774</v>
      </c>
      <c r="C349" s="44" t="str">
        <f t="shared" si="13"/>
        <v/>
      </c>
      <c r="D349" s="44" t="str">
        <f t="shared" si="14"/>
        <v/>
      </c>
      <c r="E349" s="44"/>
      <c r="F349" s="49" t="s">
        <v>41</v>
      </c>
      <c r="G349" s="49" t="s">
        <v>43</v>
      </c>
      <c r="H349" s="49" t="str">
        <f>IF(ISERROR(VLOOKUP(F349,Table3[[#All],[Type]],1,FALSE))=FALSE(),"",IF(F349="","",IFERROR(IFERROR(TræningsZone,StigningsløbZone),IF(F349="Intervalløb",IntervalZone,IF(F349="Temposkift",TemposkiftZone,IF(F349="Konkurrenceløb","N/A",IF(F349="Distanceløb",DistanceløbZone,"Ukendt træningstype")))))))</f>
        <v>Rest</v>
      </c>
      <c r="I349" s="49" t="str">
        <f>IF(F349="Konkurrenceløb",KonkurrenceløbHastighed,IF(ISERROR(VLOOKUP(F349,Table3[[#All],[Type]],1,FALSE))=FALSE(),"",IF(F349="","",TræningsHastighed)))</f>
        <v>9:59,5</v>
      </c>
      <c r="J349" s="50">
        <f ca="1">IF(ISERROR(VLOOKUP(F349,Table3[[#All],[Type]],1,FALSE))=FALSE(),SUMIF(OFFSET(B349,1,0,50),B349,OFFSET(J349,1,0,50)),IF(F349="","",IF(ISERROR(VLOOKUP(F349,TræningsZoner!B:B,1,FALSE))=FALSE(),NormalTid,IF(F349="Stigningsløb",StigningsløbTid,IF(F349="Intervalløb",IntervalTid,IF(F349="Temposkift",TemposkiftTid,IF(F349="Konkurrenceløb",KonkurrenceløbTid,IF(F349="Distanceløb",DistanceløbTid,"Ukendt træningstype"))))))))</f>
        <v>5</v>
      </c>
      <c r="K349" s="51">
        <f ca="1">IF(ISERROR(VLOOKUP(F349,Table3[[#All],[Type]],1,FALSE))=FALSE(),SUMIF(OFFSET(B349,1,0,50),B349,OFFSET(K349,1,0,50)),IF(F349="","",IF(ISERROR(VLOOKUP(F349,TræningsZoner!B:B,1,FALSE))=FALSE(),NormalDistance,IF(F349="Stigningsløb",StigningsløbDistance,IF(F349="Intervalløb",IntervalDistance,IF(F349="Temposkift",TemposkiftDistance,IF(F349="konkurrenceløb",KonkurrenceløbDistance,IF(F349="Distanceløb",DistanceløbDistance,"Ukendt træningstype"))))))))</f>
        <v>0.50041701417848206</v>
      </c>
      <c r="L349" s="44"/>
      <c r="M349" s="45"/>
      <c r="N349" s="70"/>
    </row>
    <row r="350" spans="1:14" hidden="1" outlineLevel="1" x14ac:dyDescent="0.25">
      <c r="A350" s="42"/>
      <c r="B350" s="48">
        <v>42774</v>
      </c>
      <c r="C350" s="44" t="str">
        <f t="shared" si="13"/>
        <v/>
      </c>
      <c r="D350" s="44" t="str">
        <f t="shared" si="14"/>
        <v/>
      </c>
      <c r="E350" s="44"/>
      <c r="F350" s="49" t="s">
        <v>39</v>
      </c>
      <c r="G350" s="49" t="s">
        <v>26</v>
      </c>
      <c r="H350" s="49" t="str">
        <f>IF(ISERROR(VLOOKUP(F350,Table3[[#All],[Type]],1,FALSE))=FALSE(),"",IF(F350="","",IFERROR(IFERROR(TræningsZone,StigningsløbZone),IF(F350="Intervalløb",IntervalZone,IF(F350="Temposkift",TemposkiftZone,IF(F350="Konkurrenceløb","N/A",IF(F350="Distanceløb",DistanceløbZone,"Ukendt træningstype")))))))</f>
        <v>MT</v>
      </c>
      <c r="I350" s="49" t="str">
        <f>IF(F350="Konkurrenceløb",KonkurrenceløbHastighed,IF(ISERROR(VLOOKUP(F350,Table3[[#All],[Type]],1,FALSE))=FALSE(),"",IF(F350="","",TræningsHastighed)))</f>
        <v>6:24</v>
      </c>
      <c r="J350" s="50">
        <f ca="1">IF(ISERROR(VLOOKUP(F350,Table3[[#All],[Type]],1,FALSE))=FALSE(),SUMIF(OFFSET(B350,1,0,50),B350,OFFSET(J350,1,0,50)),IF(F350="","",IF(ISERROR(VLOOKUP(F350,TræningsZoner!B:B,1,FALSE))=FALSE(),NormalTid,IF(F350="Stigningsløb",StigningsløbTid,IF(F350="Intervalløb",IntervalTid,IF(F350="Temposkift",TemposkiftTid,IF(F350="Konkurrenceløb",KonkurrenceløbTid,IF(F350="Distanceløb",DistanceløbTid,"Ukendt træningstype"))))))))</f>
        <v>15</v>
      </c>
      <c r="K350" s="51">
        <f ca="1">IF(ISERROR(VLOOKUP(F350,Table3[[#All],[Type]],1,FALSE))=FALSE(),SUMIF(OFFSET(B350,1,0,50),B350,OFFSET(K350,1,0,50)),IF(F350="","",IF(ISERROR(VLOOKUP(F350,TræningsZoner!B:B,1,FALSE))=FALSE(),NormalDistance,IF(F350="Stigningsløb",StigningsløbDistance,IF(F350="Intervalløb",IntervalDistance,IF(F350="Temposkift",TemposkiftDistance,IF(F350="konkurrenceløb",KonkurrenceløbDistance,IF(F350="Distanceløb",DistanceløbDistance,"Ukendt træningstype"))))))))</f>
        <v>2.34375</v>
      </c>
      <c r="L350" s="44"/>
      <c r="M350" s="45"/>
      <c r="N350" s="70"/>
    </row>
    <row r="351" spans="1:14" hidden="1" outlineLevel="1" x14ac:dyDescent="0.25">
      <c r="A351" s="42"/>
      <c r="B351" s="48">
        <v>42774</v>
      </c>
      <c r="C351" s="44" t="str">
        <f t="shared" si="13"/>
        <v/>
      </c>
      <c r="D351" s="44" t="str">
        <f t="shared" si="14"/>
        <v/>
      </c>
      <c r="E351" s="44"/>
      <c r="F351" s="49" t="s">
        <v>23</v>
      </c>
      <c r="G351" s="49" t="s">
        <v>33</v>
      </c>
      <c r="H351" s="49" t="str">
        <f>IF(ISERROR(VLOOKUP(F351,Table3[[#All],[Type]],1,FALSE))=FALSE(),"",IF(F351="","",IFERROR(IFERROR(TræningsZone,StigningsløbZone),IF(F351="Intervalløb",IntervalZone,IF(F351="Temposkift",TemposkiftZone,IF(F351="Konkurrenceløb","N/A",IF(F351="Distanceløb",DistanceløbZone,"Ukendt træningstype")))))))</f>
        <v>Ae1</v>
      </c>
      <c r="I351" s="49" t="str">
        <f>IF(F351="Konkurrenceløb",KonkurrenceløbHastighed,IF(ISERROR(VLOOKUP(F351,Table3[[#All],[Type]],1,FALSE))=FALSE(),"",IF(F351="","",TræningsHastighed)))</f>
        <v>7:07,5</v>
      </c>
      <c r="J351" s="50">
        <f ca="1">IF(ISERROR(VLOOKUP(F351,Table3[[#All],[Type]],1,FALSE))=FALSE(),SUMIF(OFFSET(B351,1,0,50),B351,OFFSET(J351,1,0,50)),IF(F351="","",IF(ISERROR(VLOOKUP(F351,TræningsZoner!B:B,1,FALSE))=FALSE(),NormalTid,IF(F351="Stigningsløb",StigningsløbTid,IF(F351="Intervalløb",IntervalTid,IF(F351="Temposkift",TemposkiftTid,IF(F351="Konkurrenceløb",KonkurrenceløbTid,IF(F351="Distanceløb",DistanceløbTid,"Ukendt træningstype"))))))))</f>
        <v>20</v>
      </c>
      <c r="K351" s="51">
        <f ca="1">IF(ISERROR(VLOOKUP(F351,Table3[[#All],[Type]],1,FALSE))=FALSE(),SUMIF(OFFSET(B351,1,0,50),B351,OFFSET(K351,1,0,50)),IF(F351="","",IF(ISERROR(VLOOKUP(F351,TræningsZoner!B:B,1,FALSE))=FALSE(),NormalDistance,IF(F351="Stigningsløb",StigningsløbDistance,IF(F351="Intervalløb",IntervalDistance,IF(F351="Temposkift",TemposkiftDistance,IF(F351="konkurrenceløb",KonkurrenceløbDistance,IF(F351="Distanceløb",DistanceløbDistance,"Ukendt træningstype"))))))))</f>
        <v>2.807017543859649</v>
      </c>
      <c r="L351" s="44"/>
      <c r="M351" s="45"/>
      <c r="N351" s="70"/>
    </row>
    <row r="352" spans="1:14" collapsed="1" x14ac:dyDescent="0.25">
      <c r="A352" s="42">
        <f t="shared" si="15"/>
        <v>42772</v>
      </c>
      <c r="B352" s="43">
        <v>42772</v>
      </c>
      <c r="C352" s="44">
        <f t="shared" si="13"/>
        <v>7</v>
      </c>
      <c r="D352" s="44">
        <f t="shared" si="14"/>
        <v>2017</v>
      </c>
      <c r="E352" s="44" t="s">
        <v>18</v>
      </c>
      <c r="F352" s="45" t="s">
        <v>25</v>
      </c>
      <c r="G352" s="45"/>
      <c r="H352" s="45" t="str">
        <f>IF(ISERROR(VLOOKUP(F352,Table3[[#All],[Type]],1,FALSE))=FALSE(),"",IF(F352="","",IFERROR(IFERROR(TræningsZone,StigningsløbZone),IF(F352="Intervalløb",IntervalZone,IF(F352="Temposkift",TemposkiftZone,IF(F352="Konkurrenceløb","N/A",IF(F352="Distanceløb",DistanceløbZone,"Ukendt træningstype")))))))</f>
        <v/>
      </c>
      <c r="I352" s="45" t="str">
        <f>IF(F352="Konkurrenceløb",KonkurrenceløbHastighed,IF(ISERROR(VLOOKUP(F352,Table3[[#All],[Type]],1,FALSE))=FALSE(),"",IF(F352="","",TræningsHastighed)))</f>
        <v/>
      </c>
      <c r="J352" s="44">
        <f ca="1">IF(ISERROR(VLOOKUP(F352,Table3[[#All],[Type]],1,FALSE))=FALSE(),SUMIF(OFFSET(B352,1,0,50),B352,OFFSET(J352,1,0,50)),IF(F352="","",IF(ISERROR(VLOOKUP(F352,TræningsZoner!B:B,1,FALSE))=FALSE(),NormalTid,IF(F352="Stigningsløb",StigningsløbTid,IF(F352="Intervalløb",IntervalTid,IF(F352="Temposkift",TemposkiftTid,IF(F352="Konkurrenceløb",KonkurrenceløbTid,IF(F352="Distanceløb",DistanceløbTid,"Ukendt træningstype"))))))))</f>
        <v>96.263333333333335</v>
      </c>
      <c r="K352" s="46">
        <f ca="1">IF(ISERROR(VLOOKUP(F352,Table3[[#All],[Type]],1,FALSE))=FALSE(),SUMIF(OFFSET(B352,1,0,50),B352,OFFSET(K352,1,0,50)),IF(F352="","",IF(ISERROR(VLOOKUP(F352,TræningsZoner!B:B,1,FALSE))=FALSE(),NormalDistance,IF(F352="Stigningsløb",StigningsløbDistance,IF(F352="Intervalløb",IntervalDistance,IF(F352="Temposkift",TemposkiftDistance,IF(F352="konkurrenceløb",KonkurrenceløbDistance,IF(F352="Distanceløb",DistanceløbDistance,"Ukendt træningstype"))))))))</f>
        <v>14.010526315789473</v>
      </c>
      <c r="L352" s="44"/>
      <c r="M352" s="45"/>
      <c r="N352" s="70"/>
    </row>
    <row r="353" spans="1:14" hidden="1" outlineLevel="1" x14ac:dyDescent="0.25">
      <c r="A353" s="42"/>
      <c r="B353" s="48">
        <v>42772</v>
      </c>
      <c r="C353" s="44" t="str">
        <f t="shared" si="13"/>
        <v/>
      </c>
      <c r="D353" s="44" t="str">
        <f t="shared" si="14"/>
        <v/>
      </c>
      <c r="E353" s="44"/>
      <c r="F353" s="49" t="s">
        <v>23</v>
      </c>
      <c r="G353" s="49" t="s">
        <v>26</v>
      </c>
      <c r="H353" s="49" t="str">
        <f>IF(ISERROR(VLOOKUP(F353,Table3[[#All],[Type]],1,FALSE))=FALSE(),"",IF(F353="","",IFERROR(IFERROR(TræningsZone,StigningsløbZone),IF(F353="Intervalløb",IntervalZone,IF(F353="Temposkift",TemposkiftZone,IF(F353="Konkurrenceløb","N/A",IF(F353="Distanceløb",DistanceløbZone,"Ukendt træningstype")))))))</f>
        <v>Ae1</v>
      </c>
      <c r="I353" s="49" t="str">
        <f>IF(F353="Konkurrenceløb",KonkurrenceløbHastighed,IF(ISERROR(VLOOKUP(F353,Table3[[#All],[Type]],1,FALSE))=FALSE(),"",IF(F353="","",TræningsHastighed)))</f>
        <v>7:07,5</v>
      </c>
      <c r="J353" s="50">
        <f ca="1">IF(ISERROR(VLOOKUP(F353,Table3[[#All],[Type]],1,FALSE))=FALSE(),SUMIF(OFFSET(B353,1,0,50),B353,OFFSET(J353,1,0,50)),IF(F353="","",IF(ISERROR(VLOOKUP(F353,TræningsZoner!B:B,1,FALSE))=FALSE(),NormalTid,IF(F353="Stigningsløb",StigningsløbTid,IF(F353="Intervalløb",IntervalTid,IF(F353="Temposkift",TemposkiftTid,IF(F353="Konkurrenceløb",KonkurrenceløbTid,IF(F353="Distanceløb",DistanceløbTid,"Ukendt træningstype"))))))))</f>
        <v>15</v>
      </c>
      <c r="K353" s="51">
        <f ca="1">IF(ISERROR(VLOOKUP(F353,Table3[[#All],[Type]],1,FALSE))=FALSE(),SUMIF(OFFSET(B353,1,0,50),B353,OFFSET(K353,1,0,50)),IF(F353="","",IF(ISERROR(VLOOKUP(F353,TræningsZoner!B:B,1,FALSE))=FALSE(),NormalDistance,IF(F353="Stigningsløb",StigningsløbDistance,IF(F353="Intervalløb",IntervalDistance,IF(F353="Temposkift",TemposkiftDistance,IF(F353="konkurrenceløb",KonkurrenceløbDistance,IF(F353="Distanceløb",DistanceløbDistance,"Ukendt træningstype"))))))))</f>
        <v>2.1052631578947367</v>
      </c>
      <c r="L353" s="44"/>
      <c r="M353" s="45"/>
      <c r="N353" s="70"/>
    </row>
    <row r="354" spans="1:14" hidden="1" outlineLevel="1" x14ac:dyDescent="0.25">
      <c r="A354" s="42"/>
      <c r="B354" s="48">
        <v>42772</v>
      </c>
      <c r="C354" s="44" t="str">
        <f t="shared" si="13"/>
        <v/>
      </c>
      <c r="D354" s="44" t="str">
        <f t="shared" si="14"/>
        <v/>
      </c>
      <c r="E354" s="44"/>
      <c r="F354" s="49" t="s">
        <v>27</v>
      </c>
      <c r="G354" s="49" t="s">
        <v>28</v>
      </c>
      <c r="H354" s="49" t="str">
        <f>IF(ISERROR(VLOOKUP(F354,Table3[[#All],[Type]],1,FALSE))=FALSE(),"",IF(F354="","",IFERROR(IFERROR(TræningsZone,StigningsløbZone),IF(F354="Intervalløb",IntervalZone,IF(F354="Temposkift",TemposkiftZone,IF(F354="Konkurrenceløb","N/A",IF(F354="Distanceløb",DistanceløbZone,"Ukendt træningstype")))))))</f>
        <v>AT</v>
      </c>
      <c r="I354" s="49" t="str">
        <f>IF(F354="Konkurrenceløb",KonkurrenceløbHastighed,IF(ISERROR(VLOOKUP(F354,Table3[[#All],[Type]],1,FALSE))=FALSE(),"",IF(F354="","",TræningsHastighed)))</f>
        <v>5:56</v>
      </c>
      <c r="J354" s="50">
        <f ca="1">IF(ISERROR(VLOOKUP(F354,Table3[[#All],[Type]],1,FALSE))=FALSE(),SUMIF(OFFSET(B354,1,0,50),B354,OFFSET(J354,1,0,50)),IF(F354="","",IF(ISERROR(VLOOKUP(F354,TræningsZoner!B:B,1,FALSE))=FALSE(),NormalTid,IF(F354="Stigningsløb",StigningsløbTid,IF(F354="Intervalløb",IntervalTid,IF(F354="Temposkift",TemposkiftTid,IF(F354="Konkurrenceløb",KonkurrenceløbTid,IF(F354="Distanceløb",DistanceløbTid,"Ukendt træningstype"))))))))</f>
        <v>1.78</v>
      </c>
      <c r="K354" s="51">
        <f ca="1">IF(ISERROR(VLOOKUP(F354,Table3[[#All],[Type]],1,FALSE))=FALSE(),SUMIF(OFFSET(B354,1,0,50),B354,OFFSET(K354,1,0,50)),IF(F354="","",IF(ISERROR(VLOOKUP(F354,TræningsZoner!B:B,1,FALSE))=FALSE(),NormalDistance,IF(F354="Stigningsløb",StigningsløbDistance,IF(F354="Intervalløb",IntervalDistance,IF(F354="Temposkift",TemposkiftDistance,IF(F354="konkurrenceløb",KonkurrenceløbDistance,IF(F354="Distanceløb",DistanceløbDistance,"Ukendt træningstype"))))))))</f>
        <v>0.3</v>
      </c>
      <c r="L354" s="44"/>
      <c r="M354" s="45"/>
      <c r="N354" s="70"/>
    </row>
    <row r="355" spans="1:14" hidden="1" outlineLevel="1" x14ac:dyDescent="0.25">
      <c r="A355" s="42"/>
      <c r="B355" s="48">
        <v>42772</v>
      </c>
      <c r="C355" s="44" t="str">
        <f t="shared" si="13"/>
        <v/>
      </c>
      <c r="D355" s="44" t="str">
        <f t="shared" si="14"/>
        <v/>
      </c>
      <c r="E355" s="44"/>
      <c r="F355" s="49" t="s">
        <v>29</v>
      </c>
      <c r="G355" s="49" t="s">
        <v>54</v>
      </c>
      <c r="H355" s="49" t="str">
        <f>IF(ISERROR(VLOOKUP(F355,Table3[[#All],[Type]],1,FALSE))=FALSE(),"",IF(F355="","",IFERROR(IFERROR(TræningsZone,StigningsløbZone),IF(F355="Intervalløb",IntervalZone,IF(F355="Temposkift",TemposkiftZone,IF(F355="Konkurrenceløb","N/A",IF(F355="Distanceløb",DistanceløbZone,"Ukendt træningstype")))))))</f>
        <v>AT</v>
      </c>
      <c r="I355" s="49" t="str">
        <f>IF(F355="Konkurrenceløb",KonkurrenceløbHastighed,IF(ISERROR(VLOOKUP(F355,Table3[[#All],[Type]],1,FALSE))=FALSE(),"",IF(F355="","",TræningsHastighed)))</f>
        <v>5:56</v>
      </c>
      <c r="J355" s="50">
        <f ca="1">IF(ISERROR(VLOOKUP(F355,Table3[[#All],[Type]],1,FALSE))=FALSE(),SUMIF(OFFSET(B355,1,0,50),B355,OFFSET(J355,1,0,50)),IF(F355="","",IF(ISERROR(VLOOKUP(F355,TræningsZoner!B:B,1,FALSE))=FALSE(),NormalTid,IF(F355="Stigningsløb",StigningsløbTid,IF(F355="Intervalløb",IntervalTid,IF(F355="Temposkift",TemposkiftTid,IF(F355="Konkurrenceløb",KonkurrenceløbTid,IF(F355="Distanceløb",DistanceløbTid,"Ukendt træningstype"))))))))</f>
        <v>64.483333333333334</v>
      </c>
      <c r="K355" s="51">
        <f ca="1">IF(ISERROR(VLOOKUP(F355,Table3[[#All],[Type]],1,FALSE))=FALSE(),SUMIF(OFFSET(B355,1,0,50),B355,OFFSET(K355,1,0,50)),IF(F355="","",IF(ISERROR(VLOOKUP(F355,TræningsZoner!B:B,1,FALSE))=FALSE(),NormalDistance,IF(F355="Stigningsløb",StigningsløbDistance,IF(F355="Intervalløb",IntervalDistance,IF(F355="Temposkift",TemposkiftDistance,IF(F355="konkurrenceløb",KonkurrenceløbDistance,IF(F355="Distanceløb",DistanceløbDistance,"Ukendt træningstype"))))))))</f>
        <v>9.5</v>
      </c>
      <c r="L355" s="44"/>
      <c r="M355" s="45"/>
      <c r="N355" s="70"/>
    </row>
    <row r="356" spans="1:14" hidden="1" outlineLevel="1" x14ac:dyDescent="0.25">
      <c r="A356" s="42"/>
      <c r="B356" s="48">
        <v>42772</v>
      </c>
      <c r="C356" s="44" t="str">
        <f t="shared" si="13"/>
        <v/>
      </c>
      <c r="D356" s="44" t="str">
        <f t="shared" si="14"/>
        <v/>
      </c>
      <c r="E356" s="44"/>
      <c r="F356" s="49" t="s">
        <v>23</v>
      </c>
      <c r="G356" s="49" t="s">
        <v>26</v>
      </c>
      <c r="H356" s="49" t="str">
        <f>IF(ISERROR(VLOOKUP(F356,Table3[[#All],[Type]],1,FALSE))=FALSE(),"",IF(F356="","",IFERROR(IFERROR(TræningsZone,StigningsløbZone),IF(F356="Intervalløb",IntervalZone,IF(F356="Temposkift",TemposkiftZone,IF(F356="Konkurrenceløb","N/A",IF(F356="Distanceløb",DistanceløbZone,"Ukendt træningstype")))))))</f>
        <v>Ae1</v>
      </c>
      <c r="I356" s="49" t="str">
        <f>IF(F356="Konkurrenceløb",KonkurrenceløbHastighed,IF(ISERROR(VLOOKUP(F356,Table3[[#All],[Type]],1,FALSE))=FALSE(),"",IF(F356="","",TræningsHastighed)))</f>
        <v>7:07,5</v>
      </c>
      <c r="J356" s="50">
        <f ca="1">IF(ISERROR(VLOOKUP(F356,Table3[[#All],[Type]],1,FALSE))=FALSE(),SUMIF(OFFSET(B356,1,0,50),B356,OFFSET(J356,1,0,50)),IF(F356="","",IF(ISERROR(VLOOKUP(F356,TræningsZoner!B:B,1,FALSE))=FALSE(),NormalTid,IF(F356="Stigningsløb",StigningsløbTid,IF(F356="Intervalløb",IntervalTid,IF(F356="Temposkift",TemposkiftTid,IF(F356="Konkurrenceløb",KonkurrenceløbTid,IF(F356="Distanceløb",DistanceløbTid,"Ukendt træningstype"))))))))</f>
        <v>15</v>
      </c>
      <c r="K356" s="51">
        <f ca="1">IF(ISERROR(VLOOKUP(F356,Table3[[#All],[Type]],1,FALSE))=FALSE(),SUMIF(OFFSET(B356,1,0,50),B356,OFFSET(K356,1,0,50)),IF(F356="","",IF(ISERROR(VLOOKUP(F356,TræningsZoner!B:B,1,FALSE))=FALSE(),NormalDistance,IF(F356="Stigningsløb",StigningsløbDistance,IF(F356="Intervalløb",IntervalDistance,IF(F356="Temposkift",TemposkiftDistance,IF(F356="konkurrenceløb",KonkurrenceløbDistance,IF(F356="Distanceløb",DistanceløbDistance,"Ukendt træningstype"))))))))</f>
        <v>2.1052631578947367</v>
      </c>
      <c r="L356" s="44"/>
      <c r="M356" s="45"/>
      <c r="N356" s="70"/>
    </row>
    <row r="357" spans="1:14" collapsed="1" x14ac:dyDescent="0.25">
      <c r="A357" s="42">
        <f t="shared" si="15"/>
        <v>42770</v>
      </c>
      <c r="B357" s="43">
        <v>42770</v>
      </c>
      <c r="C357" s="44">
        <f t="shared" si="13"/>
        <v>6</v>
      </c>
      <c r="D357" s="44">
        <f t="shared" si="14"/>
        <v>2017</v>
      </c>
      <c r="E357" s="44" t="s">
        <v>18</v>
      </c>
      <c r="F357" s="45" t="s">
        <v>31</v>
      </c>
      <c r="G357" s="45"/>
      <c r="H357" s="45" t="str">
        <f>IF(ISERROR(VLOOKUP(F357,Table3[[#All],[Type]],1,FALSE))=FALSE(),"",IF(F357="","",IFERROR(IFERROR(TræningsZone,StigningsløbZone),IF(F357="Intervalløb",IntervalZone,IF(F357="Temposkift",TemposkiftZone,IF(F357="Konkurrenceløb","N/A",IF(F357="Distanceløb",DistanceløbZone,"Ukendt træningstype")))))))</f>
        <v/>
      </c>
      <c r="I357" s="45" t="str">
        <f>IF(F357="Konkurrenceløb",KonkurrenceløbHastighed,IF(ISERROR(VLOOKUP(F357,Table3[[#All],[Type]],1,FALSE))=FALSE(),"",IF(F357="","",TræningsHastighed)))</f>
        <v/>
      </c>
      <c r="J357" s="44">
        <f ca="1">IF(ISERROR(VLOOKUP(F357,Table3[[#All],[Type]],1,FALSE))=FALSE(),SUMIF(OFFSET(B357,1,0,50),B357,OFFSET(J357,1,0,50)),IF(F357="","",IF(ISERROR(VLOOKUP(F357,TræningsZoner!B:B,1,FALSE))=FALSE(),NormalTid,IF(F357="Stigningsløb",StigningsløbTid,IF(F357="Intervalløb",IntervalTid,IF(F357="Temposkift",TemposkiftTid,IF(F357="Konkurrenceløb",KonkurrenceløbTid,IF(F357="Distanceløb",DistanceløbTid,"Ukendt træningstype"))))))))</f>
        <v>85</v>
      </c>
      <c r="K357" s="46">
        <f ca="1">IF(ISERROR(VLOOKUP(F357,Table3[[#All],[Type]],1,FALSE))=FALSE(),SUMIF(OFFSET(B357,1,0,50),B357,OFFSET(K357,1,0,50)),IF(F357="","",IF(ISERROR(VLOOKUP(F357,TræningsZoner!B:B,1,FALSE))=FALSE(),NormalDistance,IF(F357="Stigningsløb",StigningsløbDistance,IF(F357="Intervalløb",IntervalDistance,IF(F357="Temposkift",TemposkiftDistance,IF(F357="konkurrenceløb",KonkurrenceløbDistance,IF(F357="Distanceløb",DistanceløbDistance,"Ukendt træningstype"))))))))</f>
        <v>10.676333038730807</v>
      </c>
      <c r="L357" s="44"/>
      <c r="M357" s="45"/>
      <c r="N357" s="70"/>
    </row>
    <row r="358" spans="1:14" hidden="1" outlineLevel="1" x14ac:dyDescent="0.25">
      <c r="A358" s="42"/>
      <c r="B358" s="48">
        <v>42770</v>
      </c>
      <c r="C358" s="44" t="str">
        <f t="shared" si="13"/>
        <v/>
      </c>
      <c r="D358" s="44" t="str">
        <f t="shared" si="14"/>
        <v/>
      </c>
      <c r="E358" s="44"/>
      <c r="F358" s="49" t="s">
        <v>41</v>
      </c>
      <c r="G358" s="49" t="s">
        <v>33</v>
      </c>
      <c r="H358" s="49" t="str">
        <f>IF(ISERROR(VLOOKUP(F358,Table3[[#All],[Type]],1,FALSE))=FALSE(),"",IF(F358="","",IFERROR(IFERROR(TræningsZone,StigningsløbZone),IF(F358="Intervalløb",IntervalZone,IF(F358="Temposkift",TemposkiftZone,IF(F358="Konkurrenceløb","N/A",IF(F358="Distanceløb",DistanceløbZone,"Ukendt træningstype")))))))</f>
        <v>Rest</v>
      </c>
      <c r="I358" s="49" t="str">
        <f>IF(F358="Konkurrenceløb",KonkurrenceløbHastighed,IF(ISERROR(VLOOKUP(F358,Table3[[#All],[Type]],1,FALSE))=FALSE(),"",IF(F358="","",TræningsHastighed)))</f>
        <v>9:59,5</v>
      </c>
      <c r="J358" s="50">
        <f ca="1">IF(ISERROR(VLOOKUP(F358,Table3[[#All],[Type]],1,FALSE))=FALSE(),SUMIF(OFFSET(B358,1,0,50),B358,OFFSET(J358,1,0,50)),IF(F358="","",IF(ISERROR(VLOOKUP(F358,TræningsZoner!B:B,1,FALSE))=FALSE(),NormalTid,IF(F358="Stigningsløb",StigningsløbTid,IF(F358="Intervalløb",IntervalTid,IF(F358="Temposkift",TemposkiftTid,IF(F358="Konkurrenceløb",KonkurrenceløbTid,IF(F358="Distanceløb",DistanceløbTid,"Ukendt træningstype"))))))))</f>
        <v>20</v>
      </c>
      <c r="K358" s="51">
        <f ca="1">IF(ISERROR(VLOOKUP(F358,Table3[[#All],[Type]],1,FALSE))=FALSE(),SUMIF(OFFSET(B358,1,0,50),B358,OFFSET(K358,1,0,50)),IF(F358="","",IF(ISERROR(VLOOKUP(F358,TræningsZoner!B:B,1,FALSE))=FALSE(),NormalDistance,IF(F358="Stigningsløb",StigningsløbDistance,IF(F358="Intervalløb",IntervalDistance,IF(F358="Temposkift",TemposkiftDistance,IF(F358="konkurrenceløb",KonkurrenceløbDistance,IF(F358="Distanceløb",DistanceløbDistance,"Ukendt træningstype"))))))))</f>
        <v>2.0016680567139282</v>
      </c>
      <c r="L358" s="44"/>
      <c r="M358" s="45"/>
      <c r="N358" s="70"/>
    </row>
    <row r="359" spans="1:14" hidden="1" outlineLevel="1" x14ac:dyDescent="0.25">
      <c r="A359" s="42"/>
      <c r="B359" s="48">
        <v>42770</v>
      </c>
      <c r="C359" s="44" t="str">
        <f t="shared" si="13"/>
        <v/>
      </c>
      <c r="D359" s="44" t="str">
        <f t="shared" si="14"/>
        <v/>
      </c>
      <c r="E359" s="44"/>
      <c r="F359" s="49" t="s">
        <v>23</v>
      </c>
      <c r="G359" s="49" t="s">
        <v>33</v>
      </c>
      <c r="H359" s="49" t="str">
        <f>IF(ISERROR(VLOOKUP(F359,Table3[[#All],[Type]],1,FALSE))=FALSE(),"",IF(F359="","",IFERROR(IFERROR(TræningsZone,StigningsløbZone),IF(F359="Intervalløb",IntervalZone,IF(F359="Temposkift",TemposkiftZone,IF(F359="Konkurrenceløb","N/A",IF(F359="Distanceløb",DistanceløbZone,"Ukendt træningstype")))))))</f>
        <v>Ae1</v>
      </c>
      <c r="I359" s="49" t="str">
        <f>IF(F359="Konkurrenceløb",KonkurrenceløbHastighed,IF(ISERROR(VLOOKUP(F359,Table3[[#All],[Type]],1,FALSE))=FALSE(),"",IF(F359="","",TræningsHastighed)))</f>
        <v>7:07,5</v>
      </c>
      <c r="J359" s="50">
        <f ca="1">IF(ISERROR(VLOOKUP(F359,Table3[[#All],[Type]],1,FALSE))=FALSE(),SUMIF(OFFSET(B359,1,0,50),B359,OFFSET(J359,1,0,50)),IF(F359="","",IF(ISERROR(VLOOKUP(F359,TræningsZoner!B:B,1,FALSE))=FALSE(),NormalTid,IF(F359="Stigningsløb",StigningsløbTid,IF(F359="Intervalløb",IntervalTid,IF(F359="Temposkift",TemposkiftTid,IF(F359="Konkurrenceløb",KonkurrenceløbTid,IF(F359="Distanceløb",DistanceløbTid,"Ukendt træningstype"))))))))</f>
        <v>20</v>
      </c>
      <c r="K359" s="51">
        <f ca="1">IF(ISERROR(VLOOKUP(F359,Table3[[#All],[Type]],1,FALSE))=FALSE(),SUMIF(OFFSET(B359,1,0,50),B359,OFFSET(K359,1,0,50)),IF(F359="","",IF(ISERROR(VLOOKUP(F359,TræningsZoner!B:B,1,FALSE))=FALSE(),NormalDistance,IF(F359="Stigningsløb",StigningsløbDistance,IF(F359="Intervalløb",IntervalDistance,IF(F359="Temposkift",TemposkiftDistance,IF(F359="konkurrenceløb",KonkurrenceløbDistance,IF(F359="Distanceløb",DistanceløbDistance,"Ukendt træningstype"))))))))</f>
        <v>2.807017543859649</v>
      </c>
      <c r="L359" s="44"/>
      <c r="M359" s="45"/>
      <c r="N359" s="70"/>
    </row>
    <row r="360" spans="1:14" hidden="1" outlineLevel="1" x14ac:dyDescent="0.25">
      <c r="A360" s="42"/>
      <c r="B360" s="48">
        <v>42770</v>
      </c>
      <c r="C360" s="44" t="str">
        <f t="shared" si="13"/>
        <v/>
      </c>
      <c r="D360" s="44" t="str">
        <f t="shared" si="14"/>
        <v/>
      </c>
      <c r="E360" s="44"/>
      <c r="F360" s="49" t="s">
        <v>32</v>
      </c>
      <c r="G360" s="49" t="s">
        <v>26</v>
      </c>
      <c r="H360" s="49" t="str">
        <f>IF(ISERROR(VLOOKUP(F360,Table3[[#All],[Type]],1,FALSE))=FALSE(),"",IF(F360="","",IFERROR(IFERROR(TræningsZone,StigningsløbZone),IF(F360="Intervalløb",IntervalZone,IF(F360="Temposkift",TemposkiftZone,IF(F360="Konkurrenceløb","N/A",IF(F360="Distanceløb",DistanceløbZone,"Ukendt træningstype")))))))</f>
        <v>Ae2</v>
      </c>
      <c r="I360" s="49" t="str">
        <f>IF(F360="Konkurrenceløb",KonkurrenceløbHastighed,IF(ISERROR(VLOOKUP(F360,Table3[[#All],[Type]],1,FALSE))=FALSE(),"",IF(F360="","",TræningsHastighed)))</f>
        <v>6:28</v>
      </c>
      <c r="J360" s="50">
        <f ca="1">IF(ISERROR(VLOOKUP(F360,Table3[[#All],[Type]],1,FALSE))=FALSE(),SUMIF(OFFSET(B360,1,0,50),B360,OFFSET(J360,1,0,50)),IF(F360="","",IF(ISERROR(VLOOKUP(F360,TræningsZoner!B:B,1,FALSE))=FALSE(),NormalTid,IF(F360="Stigningsløb",StigningsløbTid,IF(F360="Intervalløb",IntervalTid,IF(F360="Temposkift",TemposkiftTid,IF(F360="Konkurrenceløb",KonkurrenceløbTid,IF(F360="Distanceløb",DistanceløbTid,"Ukendt træningstype"))))))))</f>
        <v>15</v>
      </c>
      <c r="K360" s="51">
        <f ca="1">IF(ISERROR(VLOOKUP(F360,Table3[[#All],[Type]],1,FALSE))=FALSE(),SUMIF(OFFSET(B360,1,0,50),B360,OFFSET(K360,1,0,50)),IF(F360="","",IF(ISERROR(VLOOKUP(F360,TræningsZoner!B:B,1,FALSE))=FALSE(),NormalDistance,IF(F360="Stigningsløb",StigningsløbDistance,IF(F360="Intervalløb",IntervalDistance,IF(F360="Temposkift",TemposkiftDistance,IF(F360="konkurrenceløb",KonkurrenceløbDistance,IF(F360="Distanceløb",DistanceløbDistance,"Ukendt træningstype"))))))))</f>
        <v>2.3195876288659796</v>
      </c>
      <c r="L360" s="44"/>
      <c r="M360" s="45"/>
      <c r="N360" s="70"/>
    </row>
    <row r="361" spans="1:14" hidden="1" outlineLevel="1" x14ac:dyDescent="0.25">
      <c r="A361" s="42"/>
      <c r="B361" s="48">
        <v>42770</v>
      </c>
      <c r="C361" s="44" t="str">
        <f t="shared" si="13"/>
        <v/>
      </c>
      <c r="D361" s="44" t="str">
        <f t="shared" si="14"/>
        <v/>
      </c>
      <c r="E361" s="44"/>
      <c r="F361" s="49" t="s">
        <v>41</v>
      </c>
      <c r="G361" s="49" t="s">
        <v>43</v>
      </c>
      <c r="H361" s="49" t="str">
        <f>IF(ISERROR(VLOOKUP(F361,Table3[[#All],[Type]],1,FALSE))=FALSE(),"",IF(F361="","",IFERROR(IFERROR(TræningsZone,StigningsløbZone),IF(F361="Intervalløb",IntervalZone,IF(F361="Temposkift",TemposkiftZone,IF(F361="Konkurrenceløb","N/A",IF(F361="Distanceløb",DistanceløbZone,"Ukendt træningstype")))))))</f>
        <v>Rest</v>
      </c>
      <c r="I361" s="49" t="str">
        <f>IF(F361="Konkurrenceløb",KonkurrenceløbHastighed,IF(ISERROR(VLOOKUP(F361,Table3[[#All],[Type]],1,FALSE))=FALSE(),"",IF(F361="","",TræningsHastighed)))</f>
        <v>9:59,5</v>
      </c>
      <c r="J361" s="50">
        <f ca="1">IF(ISERROR(VLOOKUP(F361,Table3[[#All],[Type]],1,FALSE))=FALSE(),SUMIF(OFFSET(B361,1,0,50),B361,OFFSET(J361,1,0,50)),IF(F361="","",IF(ISERROR(VLOOKUP(F361,TræningsZoner!B:B,1,FALSE))=FALSE(),NormalTid,IF(F361="Stigningsløb",StigningsløbTid,IF(F361="Intervalløb",IntervalTid,IF(F361="Temposkift",TemposkiftTid,IF(F361="Konkurrenceløb",KonkurrenceløbTid,IF(F361="Distanceløb",DistanceløbTid,"Ukendt træningstype"))))))))</f>
        <v>5</v>
      </c>
      <c r="K361" s="51">
        <f ca="1">IF(ISERROR(VLOOKUP(F361,Table3[[#All],[Type]],1,FALSE))=FALSE(),SUMIF(OFFSET(B361,1,0,50),B361,OFFSET(K361,1,0,50)),IF(F361="","",IF(ISERROR(VLOOKUP(F361,TræningsZoner!B:B,1,FALSE))=FALSE(),NormalDistance,IF(F361="Stigningsløb",StigningsløbDistance,IF(F361="Intervalløb",IntervalDistance,IF(F361="Temposkift",TemposkiftDistance,IF(F361="konkurrenceløb",KonkurrenceløbDistance,IF(F361="Distanceløb",DistanceløbDistance,"Ukendt træningstype"))))))))</f>
        <v>0.50041701417848206</v>
      </c>
      <c r="L361" s="44"/>
      <c r="M361" s="45"/>
      <c r="N361" s="70"/>
    </row>
    <row r="362" spans="1:14" hidden="1" outlineLevel="1" x14ac:dyDescent="0.25">
      <c r="A362" s="42"/>
      <c r="B362" s="48">
        <v>42770</v>
      </c>
      <c r="C362" s="44" t="str">
        <f t="shared" si="13"/>
        <v/>
      </c>
      <c r="D362" s="44" t="str">
        <f t="shared" si="14"/>
        <v/>
      </c>
      <c r="E362" s="44"/>
      <c r="F362" s="49" t="s">
        <v>32</v>
      </c>
      <c r="G362" s="49" t="s">
        <v>34</v>
      </c>
      <c r="H362" s="49" t="str">
        <f>IF(ISERROR(VLOOKUP(F362,Table3[[#All],[Type]],1,FALSE))=FALSE(),"",IF(F362="","",IFERROR(IFERROR(TræningsZone,StigningsløbZone),IF(F362="Intervalløb",IntervalZone,IF(F362="Temposkift",TemposkiftZone,IF(F362="Konkurrenceløb","N/A",IF(F362="Distanceløb",DistanceløbZone,"Ukendt træningstype")))))))</f>
        <v>Ae2</v>
      </c>
      <c r="I362" s="49" t="str">
        <f>IF(F362="Konkurrenceløb",KonkurrenceløbHastighed,IF(ISERROR(VLOOKUP(F362,Table3[[#All],[Type]],1,FALSE))=FALSE(),"",IF(F362="","",TræningsHastighed)))</f>
        <v>6:28</v>
      </c>
      <c r="J362" s="50">
        <f ca="1">IF(ISERROR(VLOOKUP(F362,Table3[[#All],[Type]],1,FALSE))=FALSE(),SUMIF(OFFSET(B362,1,0,50),B362,OFFSET(J362,1,0,50)),IF(F362="","",IF(ISERROR(VLOOKUP(F362,TræningsZoner!B:B,1,FALSE))=FALSE(),NormalTid,IF(F362="Stigningsløb",StigningsløbTid,IF(F362="Intervalløb",IntervalTid,IF(F362="Temposkift",TemposkiftTid,IF(F362="Konkurrenceløb",KonkurrenceløbTid,IF(F362="Distanceløb",DistanceløbTid,"Ukendt træningstype"))))))))</f>
        <v>10</v>
      </c>
      <c r="K362" s="51">
        <f ca="1">IF(ISERROR(VLOOKUP(F362,Table3[[#All],[Type]],1,FALSE))=FALSE(),SUMIF(OFFSET(B362,1,0,50),B362,OFFSET(K362,1,0,50)),IF(F362="","",IF(ISERROR(VLOOKUP(F362,TræningsZoner!B:B,1,FALSE))=FALSE(),NormalDistance,IF(F362="Stigningsløb",StigningsløbDistance,IF(F362="Intervalløb",IntervalDistance,IF(F362="Temposkift",TemposkiftDistance,IF(F362="konkurrenceløb",KonkurrenceløbDistance,IF(F362="Distanceløb",DistanceløbDistance,"Ukendt træningstype"))))))))</f>
        <v>1.5463917525773196</v>
      </c>
      <c r="L362" s="44"/>
      <c r="M362" s="45"/>
      <c r="N362" s="70"/>
    </row>
    <row r="363" spans="1:14" hidden="1" outlineLevel="1" x14ac:dyDescent="0.25">
      <c r="A363" s="42"/>
      <c r="B363" s="48">
        <v>42770</v>
      </c>
      <c r="C363" s="44" t="str">
        <f t="shared" si="13"/>
        <v/>
      </c>
      <c r="D363" s="44" t="str">
        <f t="shared" si="14"/>
        <v/>
      </c>
      <c r="E363" s="44"/>
      <c r="F363" s="49" t="s">
        <v>41</v>
      </c>
      <c r="G363" s="49" t="s">
        <v>26</v>
      </c>
      <c r="H363" s="49" t="str">
        <f>IF(ISERROR(VLOOKUP(F363,Table3[[#All],[Type]],1,FALSE))=FALSE(),"",IF(F363="","",IFERROR(IFERROR(TræningsZone,StigningsløbZone),IF(F363="Intervalløb",IntervalZone,IF(F363="Temposkift",TemposkiftZone,IF(F363="Konkurrenceløb","N/A",IF(F363="Distanceløb",DistanceløbZone,"Ukendt træningstype")))))))</f>
        <v>Rest</v>
      </c>
      <c r="I363" s="49" t="str">
        <f>IF(F363="Konkurrenceløb",KonkurrenceløbHastighed,IF(ISERROR(VLOOKUP(F363,Table3[[#All],[Type]],1,FALSE))=FALSE(),"",IF(F363="","",TræningsHastighed)))</f>
        <v>9:59,5</v>
      </c>
      <c r="J363" s="50">
        <f ca="1">IF(ISERROR(VLOOKUP(F363,Table3[[#All],[Type]],1,FALSE))=FALSE(),SUMIF(OFFSET(B363,1,0,50),B363,OFFSET(J363,1,0,50)),IF(F363="","",IF(ISERROR(VLOOKUP(F363,TræningsZoner!B:B,1,FALSE))=FALSE(),NormalTid,IF(F363="Stigningsløb",StigningsløbTid,IF(F363="Intervalløb",IntervalTid,IF(F363="Temposkift",TemposkiftTid,IF(F363="Konkurrenceløb",KonkurrenceløbTid,IF(F363="Distanceløb",DistanceløbTid,"Ukendt træningstype"))))))))</f>
        <v>15</v>
      </c>
      <c r="K363" s="51">
        <f ca="1">IF(ISERROR(VLOOKUP(F363,Table3[[#All],[Type]],1,FALSE))=FALSE(),SUMIF(OFFSET(B363,1,0,50),B363,OFFSET(K363,1,0,50)),IF(F363="","",IF(ISERROR(VLOOKUP(F363,TræningsZoner!B:B,1,FALSE))=FALSE(),NormalDistance,IF(F363="Stigningsløb",StigningsløbDistance,IF(F363="Intervalløb",IntervalDistance,IF(F363="Temposkift",TemposkiftDistance,IF(F363="konkurrenceløb",KonkurrenceløbDistance,IF(F363="Distanceløb",DistanceløbDistance,"Ukendt træningstype"))))))))</f>
        <v>1.5012510425354462</v>
      </c>
      <c r="L363" s="44"/>
      <c r="M363" s="45"/>
      <c r="N363" s="70"/>
    </row>
    <row r="364" spans="1:14" collapsed="1" x14ac:dyDescent="0.25">
      <c r="A364" s="42">
        <f t="shared" si="15"/>
        <v>42769</v>
      </c>
      <c r="B364" s="43">
        <v>42769</v>
      </c>
      <c r="C364" s="44">
        <f t="shared" si="13"/>
        <v>6</v>
      </c>
      <c r="D364" s="44">
        <f t="shared" si="14"/>
        <v>2017</v>
      </c>
      <c r="E364" s="44" t="s">
        <v>18</v>
      </c>
      <c r="F364" s="45" t="s">
        <v>35</v>
      </c>
      <c r="G364" s="45"/>
      <c r="H364" s="45" t="str">
        <f>IF(ISERROR(VLOOKUP(F364,Table3[[#All],[Type]],1,FALSE))=FALSE(),"",IF(F364="","",IFERROR(IFERROR(TræningsZone,StigningsløbZone),IF(F364="Intervalløb",IntervalZone,IF(F364="Temposkift",TemposkiftZone,IF(F364="Konkurrenceløb","N/A",IF(F364="Distanceløb",DistanceløbZone,"Ukendt træningstype")))))))</f>
        <v/>
      </c>
      <c r="I364" s="45" t="str">
        <f>IF(F364="Konkurrenceløb",KonkurrenceløbHastighed,IF(ISERROR(VLOOKUP(F364,Table3[[#All],[Type]],1,FALSE))=FALSE(),"",IF(F364="","",TræningsHastighed)))</f>
        <v/>
      </c>
      <c r="J364" s="44">
        <f ca="1">IF(ISERROR(VLOOKUP(F364,Table3[[#All],[Type]],1,FALSE))=FALSE(),SUMIF(OFFSET(B364,1,0,50),B364,OFFSET(J364,1,0,50)),IF(F364="","",IF(ISERROR(VLOOKUP(F364,TræningsZoner!B:B,1,FALSE))=FALSE(),NormalTid,IF(F364="Stigningsløb",StigningsløbTid,IF(F364="Intervalløb",IntervalTid,IF(F364="Temposkift",TemposkiftTid,IF(F364="Konkurrenceløb",KonkurrenceløbTid,IF(F364="Distanceløb",DistanceløbTid,"Ukendt træningstype"))))))))</f>
        <v>61.13</v>
      </c>
      <c r="K364" s="46">
        <f ca="1">IF(ISERROR(VLOOKUP(F364,Table3[[#All],[Type]],1,FALSE))=FALSE(),SUMIF(OFFSET(B364,1,0,50),B364,OFFSET(K364,1,0,50)),IF(F364="","",IF(ISERROR(VLOOKUP(F364,TræningsZoner!B:B,1,FALSE))=FALSE(),NormalDistance,IF(F364="Stigningsløb",StigningsløbDistance,IF(F364="Intervalløb",IntervalDistance,IF(F364="Temposkift",TemposkiftDistance,IF(F364="konkurrenceløb",KonkurrenceløbDistance,IF(F364="Distanceløb",DistanceløbDistance,"Ukendt træningstype"))))))))</f>
        <v>9.0109433299679562</v>
      </c>
      <c r="L364" s="44"/>
      <c r="M364" s="45"/>
      <c r="N364" s="70"/>
    </row>
    <row r="365" spans="1:14" s="26" customFormat="1" hidden="1" outlineLevel="1" x14ac:dyDescent="0.25">
      <c r="A365" s="47"/>
      <c r="B365" s="48">
        <v>42769</v>
      </c>
      <c r="C365" s="44" t="str">
        <f t="shared" si="13"/>
        <v/>
      </c>
      <c r="D365" s="44" t="str">
        <f t="shared" si="14"/>
        <v/>
      </c>
      <c r="E365" s="44"/>
      <c r="F365" s="49" t="s">
        <v>23</v>
      </c>
      <c r="G365" s="49" t="s">
        <v>26</v>
      </c>
      <c r="H365" s="49" t="str">
        <f>IF(ISERROR(VLOOKUP(F365,Table3[[#All],[Type]],1,FALSE))=FALSE(),"",IF(F365="","",IFERROR(IFERROR(TræningsZone,StigningsløbZone),IF(F365="Intervalløb",IntervalZone,IF(F365="Temposkift",TemposkiftZone,IF(F365="Konkurrenceløb","N/A",IF(F365="Distanceløb",DistanceløbZone,"Ukendt træningstype")))))))</f>
        <v>Ae1</v>
      </c>
      <c r="I365" s="49" t="str">
        <f>IF(F365="Konkurrenceløb",KonkurrenceløbHastighed,IF(ISERROR(VLOOKUP(F365,Table3[[#All],[Type]],1,FALSE))=FALSE(),"",IF(F365="","",TræningsHastighed)))</f>
        <v>7:07,5</v>
      </c>
      <c r="J365" s="50">
        <f ca="1">IF(ISERROR(VLOOKUP(F365,Table3[[#All],[Type]],1,FALSE))=FALSE(),SUMIF(OFFSET(B365,1,0,50),B365,OFFSET(J365,1,0,50)),IF(F365="","",IF(ISERROR(VLOOKUP(F365,TræningsZoner!B:B,1,FALSE))=FALSE(),NormalTid,IF(F365="Stigningsløb",StigningsløbTid,IF(F365="Intervalløb",IntervalTid,IF(F365="Temposkift",TemposkiftTid,IF(F365="Konkurrenceløb",KonkurrenceløbTid,IF(F365="Distanceløb",DistanceløbTid,"Ukendt træningstype"))))))))</f>
        <v>15</v>
      </c>
      <c r="K365" s="51">
        <f ca="1">IF(ISERROR(VLOOKUP(F365,Table3[[#All],[Type]],1,FALSE))=FALSE(),SUMIF(OFFSET(B365,1,0,50),B365,OFFSET(K365,1,0,50)),IF(F365="","",IF(ISERROR(VLOOKUP(F365,TræningsZoner!B:B,1,FALSE))=FALSE(),NormalDistance,IF(F365="Stigningsløb",StigningsløbDistance,IF(F365="Intervalløb",IntervalDistance,IF(F365="Temposkift",TemposkiftDistance,IF(F365="konkurrenceløb",KonkurrenceløbDistance,IF(F365="Distanceløb",DistanceløbDistance,"Ukendt træningstype"))))))))</f>
        <v>2.1052631578947367</v>
      </c>
      <c r="L365" s="44"/>
      <c r="M365" s="45"/>
      <c r="N365" s="70"/>
    </row>
    <row r="366" spans="1:14" s="26" customFormat="1" hidden="1" outlineLevel="1" x14ac:dyDescent="0.25">
      <c r="A366" s="47"/>
      <c r="B366" s="48">
        <v>42769</v>
      </c>
      <c r="C366" s="44" t="str">
        <f t="shared" si="13"/>
        <v/>
      </c>
      <c r="D366" s="44" t="str">
        <f t="shared" si="14"/>
        <v/>
      </c>
      <c r="E366" s="44"/>
      <c r="F366" s="49" t="s">
        <v>27</v>
      </c>
      <c r="G366" s="49" t="s">
        <v>28</v>
      </c>
      <c r="H366" s="49" t="str">
        <f>IF(ISERROR(VLOOKUP(F366,Table3[[#All],[Type]],1,FALSE))=FALSE(),"",IF(F366="","",IFERROR(IFERROR(TræningsZone,StigningsløbZone),IF(F366="Intervalløb",IntervalZone,IF(F366="Temposkift",TemposkiftZone,IF(F366="Konkurrenceløb","N/A",IF(F366="Distanceløb",DistanceløbZone,"Ukendt træningstype")))))))</f>
        <v>AT</v>
      </c>
      <c r="I366" s="49" t="str">
        <f>IF(F366="Konkurrenceløb",KonkurrenceløbHastighed,IF(ISERROR(VLOOKUP(F366,Table3[[#All],[Type]],1,FALSE))=FALSE(),"",IF(F366="","",TræningsHastighed)))</f>
        <v>5:56</v>
      </c>
      <c r="J366" s="50">
        <f ca="1">IF(ISERROR(VLOOKUP(F366,Table3[[#All],[Type]],1,FALSE))=FALSE(),SUMIF(OFFSET(B366,1,0,50),B366,OFFSET(J366,1,0,50)),IF(F366="","",IF(ISERROR(VLOOKUP(F366,TræningsZoner!B:B,1,FALSE))=FALSE(),NormalTid,IF(F366="Stigningsløb",StigningsløbTid,IF(F366="Intervalløb",IntervalTid,IF(F366="Temposkift",TemposkiftTid,IF(F366="Konkurrenceløb",KonkurrenceløbTid,IF(F366="Distanceløb",DistanceløbTid,"Ukendt træningstype"))))))))</f>
        <v>1.78</v>
      </c>
      <c r="K366" s="51">
        <f ca="1">IF(ISERROR(VLOOKUP(F366,Table3[[#All],[Type]],1,FALSE))=FALSE(),SUMIF(OFFSET(B366,1,0,50),B366,OFFSET(K366,1,0,50)),IF(F366="","",IF(ISERROR(VLOOKUP(F366,TræningsZoner!B:B,1,FALSE))=FALSE(),NormalDistance,IF(F366="Stigningsløb",StigningsløbDistance,IF(F366="Intervalløb",IntervalDistance,IF(F366="Temposkift",TemposkiftDistance,IF(F366="konkurrenceløb",KonkurrenceløbDistance,IF(F366="Distanceløb",DistanceløbDistance,"Ukendt træningstype"))))))))</f>
        <v>0.3</v>
      </c>
      <c r="L366" s="44"/>
      <c r="M366" s="45"/>
      <c r="N366" s="70"/>
    </row>
    <row r="367" spans="1:14" s="26" customFormat="1" hidden="1" outlineLevel="1" x14ac:dyDescent="0.25">
      <c r="A367" s="47"/>
      <c r="B367" s="48">
        <v>42769</v>
      </c>
      <c r="C367" s="44" t="str">
        <f t="shared" si="13"/>
        <v/>
      </c>
      <c r="D367" s="44" t="str">
        <f t="shared" si="14"/>
        <v/>
      </c>
      <c r="E367" s="44"/>
      <c r="F367" s="49" t="s">
        <v>36</v>
      </c>
      <c r="G367" s="49" t="s">
        <v>37</v>
      </c>
      <c r="H367" s="49" t="str">
        <f>IF(ISERROR(VLOOKUP(F367,Table3[[#All],[Type]],1,FALSE))=FALSE(),"",IF(F367="","",IFERROR(IFERROR(TræningsZone,StigningsløbZone),IF(F367="Intervalløb",IntervalZone,IF(F367="Temposkift",TemposkiftZone,IF(F367="Konkurrenceløb","N/A",IF(F367="Distanceløb",DistanceløbZone,"Ukendt træningstype")))))))</f>
        <v>Ae2</v>
      </c>
      <c r="I367" s="49" t="str">
        <f>IF(F367="Konkurrenceløb",KonkurrenceløbHastighed,IF(ISERROR(VLOOKUP(F367,Table3[[#All],[Type]],1,FALSE))=FALSE(),"",IF(F367="","",TræningsHastighed)))</f>
        <v>6:28</v>
      </c>
      <c r="J367" s="50">
        <f ca="1">IF(ISERROR(VLOOKUP(F367,Table3[[#All],[Type]],1,FALSE))=FALSE(),SUMIF(OFFSET(B367,1,0,50),B367,OFFSET(J367,1,0,50)),IF(F367="","",IF(ISERROR(VLOOKUP(F367,TræningsZoner!B:B,1,FALSE))=FALSE(),NormalTid,IF(F367="Stigningsløb",StigningsløbTid,IF(F367="Intervalløb",IntervalTid,IF(F367="Temposkift",TemposkiftTid,IF(F367="Konkurrenceløb",KonkurrenceløbTid,IF(F367="Distanceløb",DistanceløbTid,"Ukendt træningstype"))))))))</f>
        <v>3.2333333333333334</v>
      </c>
      <c r="K367" s="51">
        <f ca="1">IF(ISERROR(VLOOKUP(F367,Table3[[#All],[Type]],1,FALSE))=FALSE(),SUMIF(OFFSET(B367,1,0,50),B367,OFFSET(K367,1,0,50)),IF(F367="","",IF(ISERROR(VLOOKUP(F367,TræningsZoner!B:B,1,FALSE))=FALSE(),NormalDistance,IF(F367="Stigningsløb",StigningsløbDistance,IF(F367="Intervalløb",IntervalDistance,IF(F367="Temposkift",TemposkiftDistance,IF(F367="konkurrenceløb",KonkurrenceløbDistance,IF(F367="Distanceløb",DistanceløbDistance,"Ukendt træningstype"))))))))</f>
        <v>0.5</v>
      </c>
      <c r="L367" s="44"/>
      <c r="M367" s="45"/>
      <c r="N367" s="70"/>
    </row>
    <row r="368" spans="1:14" s="26" customFormat="1" hidden="1" outlineLevel="1" x14ac:dyDescent="0.25">
      <c r="A368" s="47"/>
      <c r="B368" s="48">
        <v>42769</v>
      </c>
      <c r="C368" s="44" t="str">
        <f t="shared" si="13"/>
        <v/>
      </c>
      <c r="D368" s="44" t="str">
        <f t="shared" si="14"/>
        <v/>
      </c>
      <c r="E368" s="44"/>
      <c r="F368" s="49" t="s">
        <v>36</v>
      </c>
      <c r="G368" s="49" t="s">
        <v>38</v>
      </c>
      <c r="H368" s="49" t="str">
        <f>IF(ISERROR(VLOOKUP(F368,Table3[[#All],[Type]],1,FALSE))=FALSE(),"",IF(F368="","",IFERROR(IFERROR(TræningsZone,StigningsløbZone),IF(F368="Intervalløb",IntervalZone,IF(F368="Temposkift",TemposkiftZone,IF(F368="Konkurrenceløb","N/A",IF(F368="Distanceløb",DistanceløbZone,"Ukendt træningstype")))))))</f>
        <v>An1</v>
      </c>
      <c r="I368" s="49" t="str">
        <f>IF(F368="Konkurrenceløb",KonkurrenceløbHastighed,IF(ISERROR(VLOOKUP(F368,Table3[[#All],[Type]],1,FALSE))=FALSE(),"",IF(F368="","",TræningsHastighed)))</f>
        <v>5:42,5</v>
      </c>
      <c r="J368" s="50">
        <f ca="1">IF(ISERROR(VLOOKUP(F368,Table3[[#All],[Type]],1,FALSE))=FALSE(),SUMIF(OFFSET(B368,1,0,50),B368,OFFSET(J368,1,0,50)),IF(F368="","",IF(ISERROR(VLOOKUP(F368,TræningsZoner!B:B,1,FALSE))=FALSE(),NormalTid,IF(F368="Stigningsløb",StigningsløbTid,IF(F368="Intervalløb",IntervalTid,IF(F368="Temposkift",TemposkiftTid,IF(F368="Konkurrenceløb",KonkurrenceløbTid,IF(F368="Distanceløb",DistanceløbTid,"Ukendt træningstype"))))))))</f>
        <v>2.8541666666666665</v>
      </c>
      <c r="K368" s="51">
        <f ca="1">IF(ISERROR(VLOOKUP(F368,Table3[[#All],[Type]],1,FALSE))=FALSE(),SUMIF(OFFSET(B368,1,0,50),B368,OFFSET(K368,1,0,50)),IF(F368="","",IF(ISERROR(VLOOKUP(F368,TræningsZoner!B:B,1,FALSE))=FALSE(),NormalDistance,IF(F368="Stigningsløb",StigningsløbDistance,IF(F368="Intervalløb",IntervalDistance,IF(F368="Temposkift",TemposkiftDistance,IF(F368="konkurrenceløb",KonkurrenceløbDistance,IF(F368="Distanceløb",DistanceløbDistance,"Ukendt træningstype"))))))))</f>
        <v>0.5</v>
      </c>
      <c r="L368" s="44"/>
      <c r="M368" s="45"/>
      <c r="N368" s="70"/>
    </row>
    <row r="369" spans="1:14" s="26" customFormat="1" hidden="1" outlineLevel="1" x14ac:dyDescent="0.25">
      <c r="A369" s="47"/>
      <c r="B369" s="48">
        <v>42769</v>
      </c>
      <c r="C369" s="44" t="str">
        <f t="shared" si="13"/>
        <v/>
      </c>
      <c r="D369" s="44" t="str">
        <f t="shared" si="14"/>
        <v/>
      </c>
      <c r="E369" s="44"/>
      <c r="F369" s="49" t="s">
        <v>36</v>
      </c>
      <c r="G369" s="49" t="s">
        <v>37</v>
      </c>
      <c r="H369" s="49" t="str">
        <f>IF(ISERROR(VLOOKUP(F369,Table3[[#All],[Type]],1,FALSE))=FALSE(),"",IF(F369="","",IFERROR(IFERROR(TræningsZone,StigningsløbZone),IF(F369="Intervalløb",IntervalZone,IF(F369="Temposkift",TemposkiftZone,IF(F369="Konkurrenceløb","N/A",IF(F369="Distanceløb",DistanceløbZone,"Ukendt træningstype")))))))</f>
        <v>Ae2</v>
      </c>
      <c r="I369" s="49" t="str">
        <f>IF(F369="Konkurrenceløb",KonkurrenceløbHastighed,IF(ISERROR(VLOOKUP(F369,Table3[[#All],[Type]],1,FALSE))=FALSE(),"",IF(F369="","",TræningsHastighed)))</f>
        <v>6:28</v>
      </c>
      <c r="J369" s="50">
        <f ca="1">IF(ISERROR(VLOOKUP(F369,Table3[[#All],[Type]],1,FALSE))=FALSE(),SUMIF(OFFSET(B369,1,0,50),B369,OFFSET(J369,1,0,50)),IF(F369="","",IF(ISERROR(VLOOKUP(F369,TræningsZoner!B:B,1,FALSE))=FALSE(),NormalTid,IF(F369="Stigningsløb",StigningsløbTid,IF(F369="Intervalløb",IntervalTid,IF(F369="Temposkift",TemposkiftTid,IF(F369="Konkurrenceløb",KonkurrenceløbTid,IF(F369="Distanceløb",DistanceløbTid,"Ukendt træningstype"))))))))</f>
        <v>3.2333333333333334</v>
      </c>
      <c r="K369" s="51">
        <f ca="1">IF(ISERROR(VLOOKUP(F369,Table3[[#All],[Type]],1,FALSE))=FALSE(),SUMIF(OFFSET(B369,1,0,50),B369,OFFSET(K369,1,0,50)),IF(F369="","",IF(ISERROR(VLOOKUP(F369,TræningsZoner!B:B,1,FALSE))=FALSE(),NormalDistance,IF(F369="Stigningsløb",StigningsløbDistance,IF(F369="Intervalløb",IntervalDistance,IF(F369="Temposkift",TemposkiftDistance,IF(F369="konkurrenceløb",KonkurrenceløbDistance,IF(F369="Distanceløb",DistanceløbDistance,"Ukendt træningstype"))))))))</f>
        <v>0.5</v>
      </c>
      <c r="L369" s="44"/>
      <c r="M369" s="45"/>
      <c r="N369" s="70"/>
    </row>
    <row r="370" spans="1:14" s="26" customFormat="1" hidden="1" outlineLevel="1" x14ac:dyDescent="0.25">
      <c r="A370" s="47"/>
      <c r="B370" s="48">
        <v>42769</v>
      </c>
      <c r="C370" s="44" t="str">
        <f t="shared" si="13"/>
        <v/>
      </c>
      <c r="D370" s="44" t="str">
        <f t="shared" si="14"/>
        <v/>
      </c>
      <c r="E370" s="44"/>
      <c r="F370" s="49" t="s">
        <v>36</v>
      </c>
      <c r="G370" s="49" t="s">
        <v>38</v>
      </c>
      <c r="H370" s="49" t="str">
        <f>IF(ISERROR(VLOOKUP(F370,Table3[[#All],[Type]],1,FALSE))=FALSE(),"",IF(F370="","",IFERROR(IFERROR(TræningsZone,StigningsløbZone),IF(F370="Intervalløb",IntervalZone,IF(F370="Temposkift",TemposkiftZone,IF(F370="Konkurrenceløb","N/A",IF(F370="Distanceløb",DistanceløbZone,"Ukendt træningstype")))))))</f>
        <v>An1</v>
      </c>
      <c r="I370" s="49" t="str">
        <f>IF(F370="Konkurrenceløb",KonkurrenceløbHastighed,IF(ISERROR(VLOOKUP(F370,Table3[[#All],[Type]],1,FALSE))=FALSE(),"",IF(F370="","",TræningsHastighed)))</f>
        <v>5:42,5</v>
      </c>
      <c r="J370" s="50">
        <f ca="1">IF(ISERROR(VLOOKUP(F370,Table3[[#All],[Type]],1,FALSE))=FALSE(),SUMIF(OFFSET(B370,1,0,50),B370,OFFSET(J370,1,0,50)),IF(F370="","",IF(ISERROR(VLOOKUP(F370,TræningsZoner!B:B,1,FALSE))=FALSE(),NormalTid,IF(F370="Stigningsløb",StigningsløbTid,IF(F370="Intervalløb",IntervalTid,IF(F370="Temposkift",TemposkiftTid,IF(F370="Konkurrenceløb",KonkurrenceløbTid,IF(F370="Distanceløb",DistanceløbTid,"Ukendt træningstype"))))))))</f>
        <v>2.8541666666666665</v>
      </c>
      <c r="K370" s="51">
        <f ca="1">IF(ISERROR(VLOOKUP(F370,Table3[[#All],[Type]],1,FALSE))=FALSE(),SUMIF(OFFSET(B370,1,0,50),B370,OFFSET(K370,1,0,50)),IF(F370="","",IF(ISERROR(VLOOKUP(F370,TræningsZoner!B:B,1,FALSE))=FALSE(),NormalDistance,IF(F370="Stigningsløb",StigningsløbDistance,IF(F370="Intervalløb",IntervalDistance,IF(F370="Temposkift",TemposkiftDistance,IF(F370="konkurrenceløb",KonkurrenceløbDistance,IF(F370="Distanceløb",DistanceløbDistance,"Ukendt træningstype"))))))))</f>
        <v>0.5</v>
      </c>
      <c r="L370" s="44"/>
      <c r="M370" s="45"/>
      <c r="N370" s="70"/>
    </row>
    <row r="371" spans="1:14" s="26" customFormat="1" hidden="1" outlineLevel="1" x14ac:dyDescent="0.25">
      <c r="A371" s="47"/>
      <c r="B371" s="48">
        <v>42769</v>
      </c>
      <c r="C371" s="44" t="str">
        <f t="shared" si="13"/>
        <v/>
      </c>
      <c r="D371" s="44" t="str">
        <f t="shared" si="14"/>
        <v/>
      </c>
      <c r="E371" s="44"/>
      <c r="F371" s="49" t="s">
        <v>41</v>
      </c>
      <c r="G371" s="49" t="s">
        <v>43</v>
      </c>
      <c r="H371" s="49" t="str">
        <f>IF(ISERROR(VLOOKUP(F371,Table3[[#All],[Type]],1,FALSE))=FALSE(),"",IF(F371="","",IFERROR(IFERROR(TræningsZone,StigningsløbZone),IF(F371="Intervalløb",IntervalZone,IF(F371="Temposkift",TemposkiftZone,IF(F371="Konkurrenceløb","N/A",IF(F371="Distanceløb",DistanceløbZone,"Ukendt træningstype")))))))</f>
        <v>Rest</v>
      </c>
      <c r="I371" s="49" t="str">
        <f>IF(F371="Konkurrenceløb",KonkurrenceløbHastighed,IF(ISERROR(VLOOKUP(F371,Table3[[#All],[Type]],1,FALSE))=FALSE(),"",IF(F371="","",TræningsHastighed)))</f>
        <v>9:59,5</v>
      </c>
      <c r="J371" s="50">
        <f ca="1">IF(ISERROR(VLOOKUP(F371,Table3[[#All],[Type]],1,FALSE))=FALSE(),SUMIF(OFFSET(B371,1,0,50),B371,OFFSET(J371,1,0,50)),IF(F371="","",IF(ISERROR(VLOOKUP(F371,TræningsZoner!B:B,1,FALSE))=FALSE(),NormalTid,IF(F371="Stigningsløb",StigningsløbTid,IF(F371="Intervalløb",IntervalTid,IF(F371="Temposkift",TemposkiftTid,IF(F371="Konkurrenceløb",KonkurrenceløbTid,IF(F371="Distanceløb",DistanceløbTid,"Ukendt træningstype"))))))))</f>
        <v>5</v>
      </c>
      <c r="K371" s="51">
        <f ca="1">IF(ISERROR(VLOOKUP(F371,Table3[[#All],[Type]],1,FALSE))=FALSE(),SUMIF(OFFSET(B371,1,0,50),B371,OFFSET(K371,1,0,50)),IF(F371="","",IF(ISERROR(VLOOKUP(F371,TræningsZoner!B:B,1,FALSE))=FALSE(),NormalDistance,IF(F371="Stigningsløb",StigningsløbDistance,IF(F371="Intervalløb",IntervalDistance,IF(F371="Temposkift",TemposkiftDistance,IF(F371="konkurrenceløb",KonkurrenceløbDistance,IF(F371="Distanceløb",DistanceløbDistance,"Ukendt træningstype"))))))))</f>
        <v>0.50041701417848206</v>
      </c>
      <c r="L371" s="44"/>
      <c r="M371" s="45"/>
      <c r="N371" s="70"/>
    </row>
    <row r="372" spans="1:14" s="26" customFormat="1" hidden="1" outlineLevel="1" x14ac:dyDescent="0.25">
      <c r="A372" s="47"/>
      <c r="B372" s="48">
        <v>42769</v>
      </c>
      <c r="C372" s="44" t="str">
        <f t="shared" si="13"/>
        <v/>
      </c>
      <c r="D372" s="44" t="str">
        <f t="shared" si="14"/>
        <v/>
      </c>
      <c r="E372" s="44"/>
      <c r="F372" s="49" t="s">
        <v>36</v>
      </c>
      <c r="G372" s="49" t="s">
        <v>37</v>
      </c>
      <c r="H372" s="49" t="str">
        <f>IF(ISERROR(VLOOKUP(F372,Table3[[#All],[Type]],1,FALSE))=FALSE(),"",IF(F372="","",IFERROR(IFERROR(TræningsZone,StigningsløbZone),IF(F372="Intervalløb",IntervalZone,IF(F372="Temposkift",TemposkiftZone,IF(F372="Konkurrenceløb","N/A",IF(F372="Distanceløb",DistanceløbZone,"Ukendt træningstype")))))))</f>
        <v>Ae2</v>
      </c>
      <c r="I372" s="49" t="str">
        <f>IF(F372="Konkurrenceløb",KonkurrenceløbHastighed,IF(ISERROR(VLOOKUP(F372,Table3[[#All],[Type]],1,FALSE))=FALSE(),"",IF(F372="","",TræningsHastighed)))</f>
        <v>6:28</v>
      </c>
      <c r="J372" s="50">
        <f ca="1">IF(ISERROR(VLOOKUP(F372,Table3[[#All],[Type]],1,FALSE))=FALSE(),SUMIF(OFFSET(B372,1,0,50),B372,OFFSET(J372,1,0,50)),IF(F372="","",IF(ISERROR(VLOOKUP(F372,TræningsZoner!B:B,1,FALSE))=FALSE(),NormalTid,IF(F372="Stigningsløb",StigningsløbTid,IF(F372="Intervalløb",IntervalTid,IF(F372="Temposkift",TemposkiftTid,IF(F372="Konkurrenceløb",KonkurrenceløbTid,IF(F372="Distanceløb",DistanceløbTid,"Ukendt træningstype"))))))))</f>
        <v>3.2333333333333334</v>
      </c>
      <c r="K372" s="51">
        <f ca="1">IF(ISERROR(VLOOKUP(F372,Table3[[#All],[Type]],1,FALSE))=FALSE(),SUMIF(OFFSET(B372,1,0,50),B372,OFFSET(K372,1,0,50)),IF(F372="","",IF(ISERROR(VLOOKUP(F372,TræningsZoner!B:B,1,FALSE))=FALSE(),NormalDistance,IF(F372="Stigningsløb",StigningsløbDistance,IF(F372="Intervalløb",IntervalDistance,IF(F372="Temposkift",TemposkiftDistance,IF(F372="konkurrenceløb",KonkurrenceløbDistance,IF(F372="Distanceløb",DistanceløbDistance,"Ukendt træningstype"))))))))</f>
        <v>0.5</v>
      </c>
      <c r="L372" s="44"/>
      <c r="M372" s="45"/>
      <c r="N372" s="70"/>
    </row>
    <row r="373" spans="1:14" s="26" customFormat="1" hidden="1" outlineLevel="1" x14ac:dyDescent="0.25">
      <c r="A373" s="47"/>
      <c r="B373" s="48">
        <v>42769</v>
      </c>
      <c r="C373" s="44" t="str">
        <f t="shared" si="13"/>
        <v/>
      </c>
      <c r="D373" s="44" t="str">
        <f t="shared" si="14"/>
        <v/>
      </c>
      <c r="E373" s="44"/>
      <c r="F373" s="49" t="s">
        <v>36</v>
      </c>
      <c r="G373" s="49" t="s">
        <v>38</v>
      </c>
      <c r="H373" s="49" t="str">
        <f>IF(ISERROR(VLOOKUP(F373,Table3[[#All],[Type]],1,FALSE))=FALSE(),"",IF(F373="","",IFERROR(IFERROR(TræningsZone,StigningsløbZone),IF(F373="Intervalløb",IntervalZone,IF(F373="Temposkift",TemposkiftZone,IF(F373="Konkurrenceløb","N/A",IF(F373="Distanceløb",DistanceløbZone,"Ukendt træningstype")))))))</f>
        <v>An1</v>
      </c>
      <c r="I373" s="49" t="str">
        <f>IF(F373="Konkurrenceløb",KonkurrenceløbHastighed,IF(ISERROR(VLOOKUP(F373,Table3[[#All],[Type]],1,FALSE))=FALSE(),"",IF(F373="","",TræningsHastighed)))</f>
        <v>5:42,5</v>
      </c>
      <c r="J373" s="50">
        <f ca="1">IF(ISERROR(VLOOKUP(F373,Table3[[#All],[Type]],1,FALSE))=FALSE(),SUMIF(OFFSET(B373,1,0,50),B373,OFFSET(J373,1,0,50)),IF(F373="","",IF(ISERROR(VLOOKUP(F373,TræningsZoner!B:B,1,FALSE))=FALSE(),NormalTid,IF(F373="Stigningsløb",StigningsløbTid,IF(F373="Intervalløb",IntervalTid,IF(F373="Temposkift",TemposkiftTid,IF(F373="Konkurrenceløb",KonkurrenceløbTid,IF(F373="Distanceløb",DistanceløbTid,"Ukendt træningstype"))))))))</f>
        <v>2.8541666666666665</v>
      </c>
      <c r="K373" s="51">
        <f ca="1">IF(ISERROR(VLOOKUP(F373,Table3[[#All],[Type]],1,FALSE))=FALSE(),SUMIF(OFFSET(B373,1,0,50),B373,OFFSET(K373,1,0,50)),IF(F373="","",IF(ISERROR(VLOOKUP(F373,TræningsZoner!B:B,1,FALSE))=FALSE(),NormalDistance,IF(F373="Stigningsløb",StigningsløbDistance,IF(F373="Intervalløb",IntervalDistance,IF(F373="Temposkift",TemposkiftDistance,IF(F373="konkurrenceløb",KonkurrenceløbDistance,IF(F373="Distanceløb",DistanceløbDistance,"Ukendt træningstype"))))))))</f>
        <v>0.5</v>
      </c>
      <c r="L373" s="44"/>
      <c r="M373" s="45"/>
      <c r="N373" s="70"/>
    </row>
    <row r="374" spans="1:14" s="26" customFormat="1" hidden="1" outlineLevel="1" x14ac:dyDescent="0.25">
      <c r="A374" s="47"/>
      <c r="B374" s="48">
        <v>42769</v>
      </c>
      <c r="C374" s="44" t="str">
        <f t="shared" si="13"/>
        <v/>
      </c>
      <c r="D374" s="44" t="str">
        <f t="shared" si="14"/>
        <v/>
      </c>
      <c r="E374" s="44"/>
      <c r="F374" s="49" t="s">
        <v>36</v>
      </c>
      <c r="G374" s="49" t="s">
        <v>37</v>
      </c>
      <c r="H374" s="49" t="str">
        <f>IF(ISERROR(VLOOKUP(F374,Table3[[#All],[Type]],1,FALSE))=FALSE(),"",IF(F374="","",IFERROR(IFERROR(TræningsZone,StigningsløbZone),IF(F374="Intervalløb",IntervalZone,IF(F374="Temposkift",TemposkiftZone,IF(F374="Konkurrenceløb","N/A",IF(F374="Distanceløb",DistanceløbZone,"Ukendt træningstype")))))))</f>
        <v>Ae2</v>
      </c>
      <c r="I374" s="49" t="str">
        <f>IF(F374="Konkurrenceløb",KonkurrenceløbHastighed,IF(ISERROR(VLOOKUP(F374,Table3[[#All],[Type]],1,FALSE))=FALSE(),"",IF(F374="","",TræningsHastighed)))</f>
        <v>6:28</v>
      </c>
      <c r="J374" s="50">
        <f ca="1">IF(ISERROR(VLOOKUP(F374,Table3[[#All],[Type]],1,FALSE))=FALSE(),SUMIF(OFFSET(B374,1,0,50),B374,OFFSET(J374,1,0,50)),IF(F374="","",IF(ISERROR(VLOOKUP(F374,TræningsZoner!B:B,1,FALSE))=FALSE(),NormalTid,IF(F374="Stigningsløb",StigningsløbTid,IF(F374="Intervalløb",IntervalTid,IF(F374="Temposkift",TemposkiftTid,IF(F374="Konkurrenceløb",KonkurrenceløbTid,IF(F374="Distanceløb",DistanceløbTid,"Ukendt træningstype"))))))))</f>
        <v>3.2333333333333334</v>
      </c>
      <c r="K374" s="51">
        <f ca="1">IF(ISERROR(VLOOKUP(F374,Table3[[#All],[Type]],1,FALSE))=FALSE(),SUMIF(OFFSET(B374,1,0,50),B374,OFFSET(K374,1,0,50)),IF(F374="","",IF(ISERROR(VLOOKUP(F374,TræningsZoner!B:B,1,FALSE))=FALSE(),NormalDistance,IF(F374="Stigningsløb",StigningsløbDistance,IF(F374="Intervalløb",IntervalDistance,IF(F374="Temposkift",TemposkiftDistance,IF(F374="konkurrenceløb",KonkurrenceløbDistance,IF(F374="Distanceløb",DistanceløbDistance,"Ukendt træningstype"))))))))</f>
        <v>0.5</v>
      </c>
      <c r="L374" s="44"/>
      <c r="M374" s="45"/>
      <c r="N374" s="70"/>
    </row>
    <row r="375" spans="1:14" s="26" customFormat="1" hidden="1" outlineLevel="1" x14ac:dyDescent="0.25">
      <c r="A375" s="47"/>
      <c r="B375" s="48">
        <v>42769</v>
      </c>
      <c r="C375" s="44" t="str">
        <f t="shared" si="13"/>
        <v/>
      </c>
      <c r="D375" s="44" t="str">
        <f t="shared" si="14"/>
        <v/>
      </c>
      <c r="E375" s="44"/>
      <c r="F375" s="49" t="s">
        <v>36</v>
      </c>
      <c r="G375" s="49" t="s">
        <v>38</v>
      </c>
      <c r="H375" s="49" t="str">
        <f>IF(ISERROR(VLOOKUP(F375,Table3[[#All],[Type]],1,FALSE))=FALSE(),"",IF(F375="","",IFERROR(IFERROR(TræningsZone,StigningsløbZone),IF(F375="Intervalløb",IntervalZone,IF(F375="Temposkift",TemposkiftZone,IF(F375="Konkurrenceløb","N/A",IF(F375="Distanceløb",DistanceløbZone,"Ukendt træningstype")))))))</f>
        <v>An1</v>
      </c>
      <c r="I375" s="49" t="str">
        <f>IF(F375="Konkurrenceløb",KonkurrenceløbHastighed,IF(ISERROR(VLOOKUP(F375,Table3[[#All],[Type]],1,FALSE))=FALSE(),"",IF(F375="","",TræningsHastighed)))</f>
        <v>5:42,5</v>
      </c>
      <c r="J375" s="50">
        <f ca="1">IF(ISERROR(VLOOKUP(F375,Table3[[#All],[Type]],1,FALSE))=FALSE(),SUMIF(OFFSET(B375,1,0,50),B375,OFFSET(J375,1,0,50)),IF(F375="","",IF(ISERROR(VLOOKUP(F375,TræningsZoner!B:B,1,FALSE))=FALSE(),NormalTid,IF(F375="Stigningsløb",StigningsløbTid,IF(F375="Intervalløb",IntervalTid,IF(F375="Temposkift",TemposkiftTid,IF(F375="Konkurrenceløb",KonkurrenceløbTid,IF(F375="Distanceløb",DistanceløbTid,"Ukendt træningstype"))))))))</f>
        <v>2.8541666666666665</v>
      </c>
      <c r="K375" s="51">
        <f ca="1">IF(ISERROR(VLOOKUP(F375,Table3[[#All],[Type]],1,FALSE))=FALSE(),SUMIF(OFFSET(B375,1,0,50),B375,OFFSET(K375,1,0,50)),IF(F375="","",IF(ISERROR(VLOOKUP(F375,TræningsZoner!B:B,1,FALSE))=FALSE(),NormalDistance,IF(F375="Stigningsløb",StigningsløbDistance,IF(F375="Intervalløb",IntervalDistance,IF(F375="Temposkift",TemposkiftDistance,IF(F375="konkurrenceløb",KonkurrenceløbDistance,IF(F375="Distanceløb",DistanceløbDistance,"Ukendt træningstype"))))))))</f>
        <v>0.5</v>
      </c>
      <c r="L375" s="44"/>
      <c r="M375" s="45"/>
      <c r="N375" s="70"/>
    </row>
    <row r="376" spans="1:14" s="26" customFormat="1" hidden="1" outlineLevel="1" x14ac:dyDescent="0.25">
      <c r="A376" s="47"/>
      <c r="B376" s="48">
        <v>42769</v>
      </c>
      <c r="C376" s="44" t="str">
        <f t="shared" si="13"/>
        <v/>
      </c>
      <c r="D376" s="44" t="str">
        <f t="shared" si="14"/>
        <v/>
      </c>
      <c r="E376" s="44"/>
      <c r="F376" s="49" t="s">
        <v>23</v>
      </c>
      <c r="G376" s="49" t="s">
        <v>26</v>
      </c>
      <c r="H376" s="49" t="str">
        <f>IF(ISERROR(VLOOKUP(F376,Table3[[#All],[Type]],1,FALSE))=FALSE(),"",IF(F376="","",IFERROR(IFERROR(TræningsZone,StigningsløbZone),IF(F376="Intervalløb",IntervalZone,IF(F376="Temposkift",TemposkiftZone,IF(F376="Konkurrenceløb","N/A",IF(F376="Distanceløb",DistanceløbZone,"Ukendt træningstype")))))))</f>
        <v>Ae1</v>
      </c>
      <c r="I376" s="49" t="str">
        <f>IF(F376="Konkurrenceløb",KonkurrenceløbHastighed,IF(ISERROR(VLOOKUP(F376,Table3[[#All],[Type]],1,FALSE))=FALSE(),"",IF(F376="","",TræningsHastighed)))</f>
        <v>7:07,5</v>
      </c>
      <c r="J376" s="50">
        <f ca="1">IF(ISERROR(VLOOKUP(F376,Table3[[#All],[Type]],1,FALSE))=FALSE(),SUMIF(OFFSET(B376,1,0,50),B376,OFFSET(J376,1,0,50)),IF(F376="","",IF(ISERROR(VLOOKUP(F376,TræningsZoner!B:B,1,FALSE))=FALSE(),NormalTid,IF(F376="Stigningsløb",StigningsløbTid,IF(F376="Intervalløb",IntervalTid,IF(F376="Temposkift",TemposkiftTid,IF(F376="Konkurrenceløb",KonkurrenceløbTid,IF(F376="Distanceløb",DistanceløbTid,"Ukendt træningstype"))))))))</f>
        <v>15</v>
      </c>
      <c r="K376" s="51">
        <f ca="1">IF(ISERROR(VLOOKUP(F376,Table3[[#All],[Type]],1,FALSE))=FALSE(),SUMIF(OFFSET(B376,1,0,50),B376,OFFSET(K376,1,0,50)),IF(F376="","",IF(ISERROR(VLOOKUP(F376,TræningsZoner!B:B,1,FALSE))=FALSE(),NormalDistance,IF(F376="Stigningsløb",StigningsløbDistance,IF(F376="Intervalløb",IntervalDistance,IF(F376="Temposkift",TemposkiftDistance,IF(F376="konkurrenceløb",KonkurrenceløbDistance,IF(F376="Distanceløb",DistanceløbDistance,"Ukendt træningstype"))))))))</f>
        <v>2.1052631578947367</v>
      </c>
      <c r="L376" s="44"/>
      <c r="M376" s="45"/>
      <c r="N376" s="70"/>
    </row>
    <row r="377" spans="1:14" collapsed="1" x14ac:dyDescent="0.25">
      <c r="A377" s="42">
        <f t="shared" si="15"/>
        <v>42767</v>
      </c>
      <c r="B377" s="43">
        <v>42767</v>
      </c>
      <c r="C377" s="44">
        <f t="shared" si="13"/>
        <v>6</v>
      </c>
      <c r="D377" s="44">
        <f t="shared" si="14"/>
        <v>2017</v>
      </c>
      <c r="E377" s="44" t="s">
        <v>18</v>
      </c>
      <c r="F377" s="45" t="s">
        <v>22</v>
      </c>
      <c r="G377" s="45"/>
      <c r="H377" s="45" t="str">
        <f>IF(ISERROR(VLOOKUP(F377,Table3[[#All],[Type]],1,FALSE))=FALSE(),"",IF(F377="","",IFERROR(IFERROR(TræningsZone,StigningsløbZone),IF(F377="Intervalløb",IntervalZone,IF(F377="Temposkift",TemposkiftZone,IF(F377="Konkurrenceløb","N/A",IF(F377="Distanceløb",DistanceløbZone,"Ukendt træningstype")))))))</f>
        <v/>
      </c>
      <c r="I377" s="45" t="str">
        <f>IF(F377="Konkurrenceløb",KonkurrenceløbHastighed,IF(ISERROR(VLOOKUP(F377,Table3[[#All],[Type]],1,FALSE))=FALSE(),"",IF(F377="","",TræningsHastighed)))</f>
        <v/>
      </c>
      <c r="J377" s="44">
        <f ca="1">IF(ISERROR(VLOOKUP(F377,Table3[[#All],[Type]],1,FALSE))=FALSE(),SUMIF(OFFSET(B377,1,0,50),B377,OFFSET(J377,1,0,50)),IF(F377="","",IF(ISERROR(VLOOKUP(F377,TræningsZoner!B:B,1,FALSE))=FALSE(),NormalTid,IF(F377="Stigningsløb",StigningsløbTid,IF(F377="Intervalløb",IntervalTid,IF(F377="Temposkift",TemposkiftTid,IF(F377="Konkurrenceløb",KonkurrenceløbTid,IF(F377="Distanceløb",DistanceløbTid,"Ukendt træningstype"))))))))</f>
        <v>65</v>
      </c>
      <c r="K377" s="46">
        <f ca="1">IF(ISERROR(VLOOKUP(F377,Table3[[#All],[Type]],1,FALSE))=FALSE(),SUMIF(OFFSET(B377,1,0,50),B377,OFFSET(K377,1,0,50)),IF(F377="","",IF(ISERROR(VLOOKUP(F377,TræningsZoner!B:B,1,FALSE))=FALSE(),NormalDistance,IF(F377="Stigningsløb",StigningsløbDistance,IF(F377="Intervalløb",IntervalDistance,IF(F377="Temposkift",TemposkiftDistance,IF(F377="konkurrenceløb",KonkurrenceløbDistance,IF(F377="Distanceløb",DistanceløbDistance,"Ukendt træningstype"))))))))</f>
        <v>9.2394521018977791</v>
      </c>
      <c r="L377" s="44"/>
      <c r="M377" s="45"/>
      <c r="N377" s="70"/>
    </row>
    <row r="378" spans="1:14" hidden="1" outlineLevel="1" x14ac:dyDescent="0.25">
      <c r="A378" s="42"/>
      <c r="B378" s="48">
        <v>42767</v>
      </c>
      <c r="C378" s="44" t="str">
        <f t="shared" si="13"/>
        <v/>
      </c>
      <c r="D378" s="44" t="str">
        <f t="shared" si="14"/>
        <v/>
      </c>
      <c r="E378" s="44"/>
      <c r="F378" s="49" t="s">
        <v>23</v>
      </c>
      <c r="G378" s="49" t="s">
        <v>33</v>
      </c>
      <c r="H378" s="49" t="str">
        <f>IF(ISERROR(VLOOKUP(F378,Table3[[#All],[Type]],1,FALSE))=FALSE(),"",IF(F378="","",IFERROR(IFERROR(TræningsZone,StigningsløbZone),IF(F378="Intervalløb",IntervalZone,IF(F378="Temposkift",TemposkiftZone,IF(F378="Konkurrenceløb","N/A",IF(F378="Distanceløb",DistanceløbZone,"Ukendt træningstype")))))))</f>
        <v>Ae1</v>
      </c>
      <c r="I378" s="49" t="str">
        <f>IF(F378="Konkurrenceløb",KonkurrenceløbHastighed,IF(ISERROR(VLOOKUP(F378,Table3[[#All],[Type]],1,FALSE))=FALSE(),"",IF(F378="","",TræningsHastighed)))</f>
        <v>7:07,5</v>
      </c>
      <c r="J378" s="50">
        <f ca="1">IF(ISERROR(VLOOKUP(F378,Table3[[#All],[Type]],1,FALSE))=FALSE(),SUMIF(OFFSET(B378,1,0,50),B378,OFFSET(J378,1,0,50)),IF(F378="","",IF(ISERROR(VLOOKUP(F378,TræningsZoner!B:B,1,FALSE))=FALSE(),NormalTid,IF(F378="Stigningsløb",StigningsløbTid,IF(F378="Intervalløb",IntervalTid,IF(F378="Temposkift",TemposkiftTid,IF(F378="Konkurrenceløb",KonkurrenceløbTid,IF(F378="Distanceløb",DistanceløbTid,"Ukendt træningstype"))))))))</f>
        <v>20</v>
      </c>
      <c r="K378" s="51">
        <f ca="1">IF(ISERROR(VLOOKUP(F378,Table3[[#All],[Type]],1,FALSE))=FALSE(),SUMIF(OFFSET(B378,1,0,50),B378,OFFSET(K378,1,0,50)),IF(F378="","",IF(ISERROR(VLOOKUP(F378,TræningsZoner!B:B,1,FALSE))=FALSE(),NormalDistance,IF(F378="Stigningsløb",StigningsløbDistance,IF(F378="Intervalløb",IntervalDistance,IF(F378="Temposkift",TemposkiftDistance,IF(F378="konkurrenceløb",KonkurrenceløbDistance,IF(F378="Distanceløb",DistanceløbDistance,"Ukendt træningstype"))))))))</f>
        <v>2.807017543859649</v>
      </c>
      <c r="L378" s="44"/>
      <c r="M378" s="45"/>
      <c r="N378" s="70"/>
    </row>
    <row r="379" spans="1:14" hidden="1" outlineLevel="1" x14ac:dyDescent="0.25">
      <c r="A379" s="42"/>
      <c r="B379" s="48">
        <v>42767</v>
      </c>
      <c r="C379" s="44" t="str">
        <f t="shared" si="13"/>
        <v/>
      </c>
      <c r="D379" s="44" t="str">
        <f t="shared" si="14"/>
        <v/>
      </c>
      <c r="E379" s="44"/>
      <c r="F379" s="49" t="s">
        <v>39</v>
      </c>
      <c r="G379" s="49" t="s">
        <v>34</v>
      </c>
      <c r="H379" s="49" t="str">
        <f>IF(ISERROR(VLOOKUP(F379,Table3[[#All],[Type]],1,FALSE))=FALSE(),"",IF(F379="","",IFERROR(IFERROR(TræningsZone,StigningsløbZone),IF(F379="Intervalløb",IntervalZone,IF(F379="Temposkift",TemposkiftZone,IF(F379="Konkurrenceløb","N/A",IF(F379="Distanceløb",DistanceløbZone,"Ukendt træningstype")))))))</f>
        <v>MT</v>
      </c>
      <c r="I379" s="49" t="str">
        <f>IF(F379="Konkurrenceløb",KonkurrenceløbHastighed,IF(ISERROR(VLOOKUP(F379,Table3[[#All],[Type]],1,FALSE))=FALSE(),"",IF(F379="","",TræningsHastighed)))</f>
        <v>6:24</v>
      </c>
      <c r="J379" s="50">
        <f ca="1">IF(ISERROR(VLOOKUP(F379,Table3[[#All],[Type]],1,FALSE))=FALSE(),SUMIF(OFFSET(B379,1,0,50),B379,OFFSET(J379,1,0,50)),IF(F379="","",IF(ISERROR(VLOOKUP(F379,TræningsZoner!B:B,1,FALSE))=FALSE(),NormalTid,IF(F379="Stigningsløb",StigningsløbTid,IF(F379="Intervalløb",IntervalTid,IF(F379="Temposkift",TemposkiftTid,IF(F379="Konkurrenceløb",KonkurrenceløbTid,IF(F379="Distanceløb",DistanceløbTid,"Ukendt træningstype"))))))))</f>
        <v>10</v>
      </c>
      <c r="K379" s="51">
        <f ca="1">IF(ISERROR(VLOOKUP(F379,Table3[[#All],[Type]],1,FALSE))=FALSE(),SUMIF(OFFSET(B379,1,0,50),B379,OFFSET(K379,1,0,50)),IF(F379="","",IF(ISERROR(VLOOKUP(F379,TræningsZoner!B:B,1,FALSE))=FALSE(),NormalDistance,IF(F379="Stigningsløb",StigningsløbDistance,IF(F379="Intervalløb",IntervalDistance,IF(F379="Temposkift",TemposkiftDistance,IF(F379="konkurrenceløb",KonkurrenceløbDistance,IF(F379="Distanceløb",DistanceløbDistance,"Ukendt træningstype"))))))))</f>
        <v>1.5625</v>
      </c>
      <c r="L379" s="44"/>
      <c r="M379" s="45"/>
      <c r="N379" s="70"/>
    </row>
    <row r="380" spans="1:14" hidden="1" outlineLevel="1" x14ac:dyDescent="0.25">
      <c r="A380" s="42"/>
      <c r="B380" s="48">
        <v>42767</v>
      </c>
      <c r="C380" s="44" t="str">
        <f t="shared" si="13"/>
        <v/>
      </c>
      <c r="D380" s="44" t="str">
        <f t="shared" si="14"/>
        <v/>
      </c>
      <c r="E380" s="44"/>
      <c r="F380" s="49" t="s">
        <v>41</v>
      </c>
      <c r="G380" s="49" t="s">
        <v>43</v>
      </c>
      <c r="H380" s="49" t="str">
        <f>IF(ISERROR(VLOOKUP(F380,Table3[[#All],[Type]],1,FALSE))=FALSE(),"",IF(F380="","",IFERROR(IFERROR(TræningsZone,StigningsløbZone),IF(F380="Intervalløb",IntervalZone,IF(F380="Temposkift",TemposkiftZone,IF(F380="Konkurrenceløb","N/A",IF(F380="Distanceløb",DistanceløbZone,"Ukendt træningstype")))))))</f>
        <v>Rest</v>
      </c>
      <c r="I380" s="49" t="str">
        <f>IF(F380="Konkurrenceløb",KonkurrenceløbHastighed,IF(ISERROR(VLOOKUP(F380,Table3[[#All],[Type]],1,FALSE))=FALSE(),"",IF(F380="","",TræningsHastighed)))</f>
        <v>9:59,5</v>
      </c>
      <c r="J380" s="50">
        <f ca="1">IF(ISERROR(VLOOKUP(F380,Table3[[#All],[Type]],1,FALSE))=FALSE(),SUMIF(OFFSET(B380,1,0,50),B380,OFFSET(J380,1,0,50)),IF(F380="","",IF(ISERROR(VLOOKUP(F380,TræningsZoner!B:B,1,FALSE))=FALSE(),NormalTid,IF(F380="Stigningsløb",StigningsløbTid,IF(F380="Intervalløb",IntervalTid,IF(F380="Temposkift",TemposkiftTid,IF(F380="Konkurrenceløb",KonkurrenceløbTid,IF(F380="Distanceløb",DistanceløbTid,"Ukendt træningstype"))))))))</f>
        <v>5</v>
      </c>
      <c r="K380" s="51">
        <f ca="1">IF(ISERROR(VLOOKUP(F380,Table3[[#All],[Type]],1,FALSE))=FALSE(),SUMIF(OFFSET(B380,1,0,50),B380,OFFSET(K380,1,0,50)),IF(F380="","",IF(ISERROR(VLOOKUP(F380,TræningsZoner!B:B,1,FALSE))=FALSE(),NormalDistance,IF(F380="Stigningsløb",StigningsløbDistance,IF(F380="Intervalløb",IntervalDistance,IF(F380="Temposkift",TemposkiftDistance,IF(F380="konkurrenceløb",KonkurrenceløbDistance,IF(F380="Distanceløb",DistanceløbDistance,"Ukendt træningstype"))))))))</f>
        <v>0.50041701417848206</v>
      </c>
      <c r="L380" s="44"/>
      <c r="M380" s="45"/>
      <c r="N380" s="70"/>
    </row>
    <row r="381" spans="1:14" hidden="1" outlineLevel="1" x14ac:dyDescent="0.25">
      <c r="A381" s="42"/>
      <c r="B381" s="48">
        <v>42767</v>
      </c>
      <c r="C381" s="44" t="str">
        <f t="shared" si="13"/>
        <v/>
      </c>
      <c r="D381" s="44" t="str">
        <f t="shared" si="14"/>
        <v/>
      </c>
      <c r="E381" s="44"/>
      <c r="F381" s="49" t="s">
        <v>39</v>
      </c>
      <c r="G381" s="49" t="s">
        <v>34</v>
      </c>
      <c r="H381" s="49" t="str">
        <f>IF(ISERROR(VLOOKUP(F381,Table3[[#All],[Type]],1,FALSE))=FALSE(),"",IF(F381="","",IFERROR(IFERROR(TræningsZone,StigningsløbZone),IF(F381="Intervalløb",IntervalZone,IF(F381="Temposkift",TemposkiftZone,IF(F381="Konkurrenceløb","N/A",IF(F381="Distanceløb",DistanceløbZone,"Ukendt træningstype")))))))</f>
        <v>MT</v>
      </c>
      <c r="I381" s="49" t="str">
        <f>IF(F381="Konkurrenceløb",KonkurrenceløbHastighed,IF(ISERROR(VLOOKUP(F381,Table3[[#All],[Type]],1,FALSE))=FALSE(),"",IF(F381="","",TræningsHastighed)))</f>
        <v>6:24</v>
      </c>
      <c r="J381" s="50">
        <f ca="1">IF(ISERROR(VLOOKUP(F381,Table3[[#All],[Type]],1,FALSE))=FALSE(),SUMIF(OFFSET(B381,1,0,50),B381,OFFSET(J381,1,0,50)),IF(F381="","",IF(ISERROR(VLOOKUP(F381,TræningsZoner!B:B,1,FALSE))=FALSE(),NormalTid,IF(F381="Stigningsløb",StigningsløbTid,IF(F381="Intervalløb",IntervalTid,IF(F381="Temposkift",TemposkiftTid,IF(F381="Konkurrenceløb",KonkurrenceløbTid,IF(F381="Distanceløb",DistanceløbTid,"Ukendt træningstype"))))))))</f>
        <v>10</v>
      </c>
      <c r="K381" s="51">
        <f ca="1">IF(ISERROR(VLOOKUP(F381,Table3[[#All],[Type]],1,FALSE))=FALSE(),SUMIF(OFFSET(B381,1,0,50),B381,OFFSET(K381,1,0,50)),IF(F381="","",IF(ISERROR(VLOOKUP(F381,TræningsZoner!B:B,1,FALSE))=FALSE(),NormalDistance,IF(F381="Stigningsløb",StigningsløbDistance,IF(F381="Intervalløb",IntervalDistance,IF(F381="Temposkift",TemposkiftDistance,IF(F381="konkurrenceløb",KonkurrenceløbDistance,IF(F381="Distanceløb",DistanceløbDistance,"Ukendt træningstype"))))))))</f>
        <v>1.5625</v>
      </c>
      <c r="L381" s="44"/>
      <c r="M381" s="45"/>
      <c r="N381" s="70"/>
    </row>
    <row r="382" spans="1:14" hidden="1" outlineLevel="1" x14ac:dyDescent="0.25">
      <c r="A382" s="42"/>
      <c r="B382" s="48">
        <v>42767</v>
      </c>
      <c r="C382" s="44" t="str">
        <f t="shared" si="13"/>
        <v/>
      </c>
      <c r="D382" s="44" t="str">
        <f t="shared" si="14"/>
        <v/>
      </c>
      <c r="E382" s="44"/>
      <c r="F382" s="49" t="s">
        <v>23</v>
      </c>
      <c r="G382" s="49" t="s">
        <v>33</v>
      </c>
      <c r="H382" s="49" t="str">
        <f>IF(ISERROR(VLOOKUP(F382,Table3[[#All],[Type]],1,FALSE))=FALSE(),"",IF(F382="","",IFERROR(IFERROR(TræningsZone,StigningsløbZone),IF(F382="Intervalløb",IntervalZone,IF(F382="Temposkift",TemposkiftZone,IF(F382="Konkurrenceløb","N/A",IF(F382="Distanceløb",DistanceløbZone,"Ukendt træningstype")))))))</f>
        <v>Ae1</v>
      </c>
      <c r="I382" s="49" t="str">
        <f>IF(F382="Konkurrenceløb",KonkurrenceløbHastighed,IF(ISERROR(VLOOKUP(F382,Table3[[#All],[Type]],1,FALSE))=FALSE(),"",IF(F382="","",TræningsHastighed)))</f>
        <v>7:07,5</v>
      </c>
      <c r="J382" s="50">
        <f ca="1">IF(ISERROR(VLOOKUP(F382,Table3[[#All],[Type]],1,FALSE))=FALSE(),SUMIF(OFFSET(B382,1,0,50),B382,OFFSET(J382,1,0,50)),IF(F382="","",IF(ISERROR(VLOOKUP(F382,TræningsZoner!B:B,1,FALSE))=FALSE(),NormalTid,IF(F382="Stigningsløb",StigningsløbTid,IF(F382="Intervalløb",IntervalTid,IF(F382="Temposkift",TemposkiftTid,IF(F382="Konkurrenceløb",KonkurrenceløbTid,IF(F382="Distanceløb",DistanceløbTid,"Ukendt træningstype"))))))))</f>
        <v>20</v>
      </c>
      <c r="K382" s="51">
        <f ca="1">IF(ISERROR(VLOOKUP(F382,Table3[[#All],[Type]],1,FALSE))=FALSE(),SUMIF(OFFSET(B382,1,0,50),B382,OFFSET(K382,1,0,50)),IF(F382="","",IF(ISERROR(VLOOKUP(F382,TræningsZoner!B:B,1,FALSE))=FALSE(),NormalDistance,IF(F382="Stigningsløb",StigningsløbDistance,IF(F382="Intervalløb",IntervalDistance,IF(F382="Temposkift",TemposkiftDistance,IF(F382="konkurrenceløb",KonkurrenceløbDistance,IF(F382="Distanceløb",DistanceløbDistance,"Ukendt træningstype"))))))))</f>
        <v>2.807017543859649</v>
      </c>
      <c r="L382" s="44"/>
      <c r="M382" s="45"/>
      <c r="N382" s="70"/>
    </row>
    <row r="383" spans="1:14" collapsed="1" x14ac:dyDescent="0.25">
      <c r="A383" s="42">
        <f t="shared" si="15"/>
        <v>42765</v>
      </c>
      <c r="B383" s="43">
        <v>42765</v>
      </c>
      <c r="C383" s="44">
        <f t="shared" si="13"/>
        <v>6</v>
      </c>
      <c r="D383" s="44">
        <f t="shared" si="14"/>
        <v>2017</v>
      </c>
      <c r="E383" s="44" t="s">
        <v>18</v>
      </c>
      <c r="F383" s="45" t="s">
        <v>25</v>
      </c>
      <c r="G383" s="45"/>
      <c r="H383" s="45" t="str">
        <f>IF(ISERROR(VLOOKUP(F383,Table3[[#All],[Type]],1,FALSE))=FALSE(),"",IF(F383="","",IFERROR(IFERROR(TræningsZone,StigningsløbZone),IF(F383="Intervalløb",IntervalZone,IF(F383="Temposkift",TemposkiftZone,IF(F383="Konkurrenceløb","N/A",IF(F383="Distanceløb",DistanceløbZone,"Ukendt træningstype")))))))</f>
        <v/>
      </c>
      <c r="I383" s="45" t="str">
        <f>IF(F383="Konkurrenceløb",KonkurrenceløbHastighed,IF(ISERROR(VLOOKUP(F383,Table3[[#All],[Type]],1,FALSE))=FALSE(),"",IF(F383="","",TræningsHastighed)))</f>
        <v/>
      </c>
      <c r="J383" s="44">
        <f ca="1">IF(ISERROR(VLOOKUP(F383,Table3[[#All],[Type]],1,FALSE))=FALSE(),SUMIF(OFFSET(B383,1,0,50),B383,OFFSET(J383,1,0,50)),IF(F383="","",IF(ISERROR(VLOOKUP(F383,TræningsZoner!B:B,1,FALSE))=FALSE(),NormalTid,IF(F383="Stigningsløb",StigningsløbTid,IF(F383="Intervalløb",IntervalTid,IF(F383="Temposkift",TemposkiftTid,IF(F383="Konkurrenceløb",KonkurrenceløbTid,IF(F383="Distanceløb",DistanceløbTid,"Ukendt træningstype"))))))))</f>
        <v>94.483333333333348</v>
      </c>
      <c r="K383" s="46">
        <f ca="1">IF(ISERROR(VLOOKUP(F383,Table3[[#All],[Type]],1,FALSE))=FALSE(),SUMIF(OFFSET(B383,1,0,50),B383,OFFSET(K383,1,0,50)),IF(F383="","",IF(ISERROR(VLOOKUP(F383,TræningsZoner!B:B,1,FALSE))=FALSE(),NormalDistance,IF(F383="Stigningsløb",StigningsløbDistance,IF(F383="Intervalløb",IntervalDistance,IF(F383="Temposkift",TemposkiftDistance,IF(F383="konkurrenceløb",KonkurrenceløbDistance,IF(F383="Distanceløb",DistanceløbDistance,"Ukendt træningstype"))))))))</f>
        <v>13.710526315789473</v>
      </c>
      <c r="L383" s="44"/>
      <c r="M383" s="45"/>
      <c r="N383" s="70"/>
    </row>
    <row r="384" spans="1:14" hidden="1" outlineLevel="1" x14ac:dyDescent="0.25">
      <c r="A384" s="42"/>
      <c r="B384" s="48">
        <v>42765</v>
      </c>
      <c r="C384" s="44" t="str">
        <f t="shared" si="13"/>
        <v/>
      </c>
      <c r="D384" s="44" t="str">
        <f t="shared" si="14"/>
        <v/>
      </c>
      <c r="E384" s="44"/>
      <c r="F384" s="49" t="s">
        <v>23</v>
      </c>
      <c r="G384" s="49" t="s">
        <v>26</v>
      </c>
      <c r="H384" s="49" t="str">
        <f>IF(ISERROR(VLOOKUP(F384,Table3[[#All],[Type]],1,FALSE))=FALSE(),"",IF(F384="","",IFERROR(IFERROR(TræningsZone,StigningsløbZone),IF(F384="Intervalløb",IntervalZone,IF(F384="Temposkift",TemposkiftZone,IF(F384="Konkurrenceløb","N/A",IF(F384="Distanceløb",DistanceløbZone,"Ukendt træningstype")))))))</f>
        <v>Ae1</v>
      </c>
      <c r="I384" s="49" t="str">
        <f>IF(F384="Konkurrenceløb",KonkurrenceløbHastighed,IF(ISERROR(VLOOKUP(F384,Table3[[#All],[Type]],1,FALSE))=FALSE(),"",IF(F384="","",TræningsHastighed)))</f>
        <v>7:07,5</v>
      </c>
      <c r="J384" s="50">
        <f ca="1">IF(ISERROR(VLOOKUP(F384,Table3[[#All],[Type]],1,FALSE))=FALSE(),SUMIF(OFFSET(B384,1,0,50),B384,OFFSET(J384,1,0,50)),IF(F384="","",IF(ISERROR(VLOOKUP(F384,TræningsZoner!B:B,1,FALSE))=FALSE(),NormalTid,IF(F384="Stigningsløb",StigningsløbTid,IF(F384="Intervalløb",IntervalTid,IF(F384="Temposkift",TemposkiftTid,IF(F384="Konkurrenceløb",KonkurrenceløbTid,IF(F384="Distanceløb",DistanceløbTid,"Ukendt træningstype"))))))))</f>
        <v>15</v>
      </c>
      <c r="K384" s="51">
        <f ca="1">IF(ISERROR(VLOOKUP(F384,Table3[[#All],[Type]],1,FALSE))=FALSE(),SUMIF(OFFSET(B384,1,0,50),B384,OFFSET(K384,1,0,50)),IF(F384="","",IF(ISERROR(VLOOKUP(F384,TræningsZoner!B:B,1,FALSE))=FALSE(),NormalDistance,IF(F384="Stigningsløb",StigningsløbDistance,IF(F384="Intervalløb",IntervalDistance,IF(F384="Temposkift",TemposkiftDistance,IF(F384="konkurrenceløb",KonkurrenceløbDistance,IF(F384="Distanceløb",DistanceløbDistance,"Ukendt træningstype"))))))))</f>
        <v>2.1052631578947367</v>
      </c>
      <c r="L384" s="44"/>
      <c r="M384" s="45"/>
      <c r="N384" s="70"/>
    </row>
    <row r="385" spans="1:14" hidden="1" outlineLevel="1" x14ac:dyDescent="0.25">
      <c r="A385" s="42"/>
      <c r="B385" s="48">
        <v>42765</v>
      </c>
      <c r="C385" s="44" t="str">
        <f t="shared" si="13"/>
        <v/>
      </c>
      <c r="D385" s="44" t="str">
        <f t="shared" si="14"/>
        <v/>
      </c>
      <c r="E385" s="44"/>
      <c r="F385" s="49" t="s">
        <v>27</v>
      </c>
      <c r="G385" s="49" t="s">
        <v>28</v>
      </c>
      <c r="H385" s="49" t="str">
        <f>IF(ISERROR(VLOOKUP(F385,Table3[[#All],[Type]],1,FALSE))=FALSE(),"",IF(F385="","",IFERROR(IFERROR(TræningsZone,StigningsløbZone),IF(F385="Intervalløb",IntervalZone,IF(F385="Temposkift",TemposkiftZone,IF(F385="Konkurrenceløb","N/A",IF(F385="Distanceløb",DistanceløbZone,"Ukendt træningstype")))))))</f>
        <v>AT</v>
      </c>
      <c r="I385" s="49" t="str">
        <f>IF(F385="Konkurrenceløb",KonkurrenceløbHastighed,IF(ISERROR(VLOOKUP(F385,Table3[[#All],[Type]],1,FALSE))=FALSE(),"",IF(F385="","",TræningsHastighed)))</f>
        <v>5:56</v>
      </c>
      <c r="J385" s="50">
        <f ca="1">IF(ISERROR(VLOOKUP(F385,Table3[[#All],[Type]],1,FALSE))=FALSE(),SUMIF(OFFSET(B385,1,0,50),B385,OFFSET(J385,1,0,50)),IF(F385="","",IF(ISERROR(VLOOKUP(F385,TræningsZoner!B:B,1,FALSE))=FALSE(),NormalTid,IF(F385="Stigningsløb",StigningsløbTid,IF(F385="Intervalløb",IntervalTid,IF(F385="Temposkift",TemposkiftTid,IF(F385="Konkurrenceløb",KonkurrenceløbTid,IF(F385="Distanceløb",DistanceløbTid,"Ukendt træningstype"))))))))</f>
        <v>1.78</v>
      </c>
      <c r="K385" s="51">
        <f ca="1">IF(ISERROR(VLOOKUP(F385,Table3[[#All],[Type]],1,FALSE))=FALSE(),SUMIF(OFFSET(B385,1,0,50),B385,OFFSET(K385,1,0,50)),IF(F385="","",IF(ISERROR(VLOOKUP(F385,TræningsZoner!B:B,1,FALSE))=FALSE(),NormalDistance,IF(F385="Stigningsløb",StigningsløbDistance,IF(F385="Intervalløb",IntervalDistance,IF(F385="Temposkift",TemposkiftDistance,IF(F385="konkurrenceløb",KonkurrenceløbDistance,IF(F385="Distanceløb",DistanceløbDistance,"Ukendt træningstype"))))))))</f>
        <v>0.3</v>
      </c>
      <c r="L385" s="44"/>
      <c r="M385" s="45"/>
      <c r="N385" s="70"/>
    </row>
    <row r="386" spans="1:14" hidden="1" outlineLevel="1" x14ac:dyDescent="0.25">
      <c r="A386" s="42"/>
      <c r="B386" s="48">
        <v>42765</v>
      </c>
      <c r="C386" s="44" t="str">
        <f t="shared" si="13"/>
        <v/>
      </c>
      <c r="D386" s="44" t="str">
        <f t="shared" si="14"/>
        <v/>
      </c>
      <c r="E386" s="44"/>
      <c r="F386" s="49" t="s">
        <v>29</v>
      </c>
      <c r="G386" s="49" t="s">
        <v>53</v>
      </c>
      <c r="H386" s="49" t="str">
        <f>IF(ISERROR(VLOOKUP(F386,Table3[[#All],[Type]],1,FALSE))=FALSE(),"",IF(F386="","",IFERROR(IFERROR(TræningsZone,StigningsløbZone),IF(F386="Intervalløb",IntervalZone,IF(F386="Temposkift",TemposkiftZone,IF(F386="Konkurrenceløb","N/A",IF(F386="Distanceløb",DistanceløbZone,"Ukendt træningstype")))))))</f>
        <v>AT</v>
      </c>
      <c r="I386" s="49" t="str">
        <f>IF(F386="Konkurrenceløb",KonkurrenceløbHastighed,IF(ISERROR(VLOOKUP(F386,Table3[[#All],[Type]],1,FALSE))=FALSE(),"",IF(F386="","",TræningsHastighed)))</f>
        <v>5:56</v>
      </c>
      <c r="J386" s="50">
        <f ca="1">IF(ISERROR(VLOOKUP(F386,Table3[[#All],[Type]],1,FALSE))=FALSE(),SUMIF(OFFSET(B386,1,0,50),B386,OFFSET(J386,1,0,50)),IF(F386="","",IF(ISERROR(VLOOKUP(F386,TræningsZoner!B:B,1,FALSE))=FALSE(),NormalTid,IF(F386="Stigningsløb",StigningsløbTid,IF(F386="Intervalløb",IntervalTid,IF(F386="Temposkift",TemposkiftTid,IF(F386="Konkurrenceløb",KonkurrenceløbTid,IF(F386="Distanceløb",DistanceløbTid,"Ukendt træningstype"))))))))</f>
        <v>62.70333333333334</v>
      </c>
      <c r="K386" s="51">
        <f ca="1">IF(ISERROR(VLOOKUP(F386,Table3[[#All],[Type]],1,FALSE))=FALSE(),SUMIF(OFFSET(B386,1,0,50),B386,OFFSET(K386,1,0,50)),IF(F386="","",IF(ISERROR(VLOOKUP(F386,TræningsZoner!B:B,1,FALSE))=FALSE(),NormalDistance,IF(F386="Stigningsløb",StigningsløbDistance,IF(F386="Intervalløb",IntervalDistance,IF(F386="Temposkift",TemposkiftDistance,IF(F386="konkurrenceløb",KonkurrenceløbDistance,IF(F386="Distanceløb",DistanceløbDistance,"Ukendt træningstype"))))))))</f>
        <v>9.1999999999999993</v>
      </c>
      <c r="L386" s="44"/>
      <c r="M386" s="45"/>
      <c r="N386" s="70"/>
    </row>
    <row r="387" spans="1:14" hidden="1" outlineLevel="1" x14ac:dyDescent="0.25">
      <c r="A387" s="42"/>
      <c r="B387" s="48">
        <v>42765</v>
      </c>
      <c r="C387" s="44" t="str">
        <f t="shared" ref="C387:C450" si="16">IF(A387="","",WEEKNUM(B387,2))</f>
        <v/>
      </c>
      <c r="D387" s="44" t="str">
        <f t="shared" ref="D387:D450" si="17">IF(A387="","",YEAR((B387)))</f>
        <v/>
      </c>
      <c r="E387" s="44"/>
      <c r="F387" s="49" t="s">
        <v>23</v>
      </c>
      <c r="G387" s="49" t="s">
        <v>26</v>
      </c>
      <c r="H387" s="49" t="str">
        <f>IF(ISERROR(VLOOKUP(F387,Table3[[#All],[Type]],1,FALSE))=FALSE(),"",IF(F387="","",IFERROR(IFERROR(TræningsZone,StigningsløbZone),IF(F387="Intervalløb",IntervalZone,IF(F387="Temposkift",TemposkiftZone,IF(F387="Konkurrenceløb","N/A",IF(F387="Distanceløb",DistanceløbZone,"Ukendt træningstype")))))))</f>
        <v>Ae1</v>
      </c>
      <c r="I387" s="49" t="str">
        <f>IF(F387="Konkurrenceløb",KonkurrenceløbHastighed,IF(ISERROR(VLOOKUP(F387,Table3[[#All],[Type]],1,FALSE))=FALSE(),"",IF(F387="","",TræningsHastighed)))</f>
        <v>7:07,5</v>
      </c>
      <c r="J387" s="50">
        <f ca="1">IF(ISERROR(VLOOKUP(F387,Table3[[#All],[Type]],1,FALSE))=FALSE(),SUMIF(OFFSET(B387,1,0,50),B387,OFFSET(J387,1,0,50)),IF(F387="","",IF(ISERROR(VLOOKUP(F387,TræningsZoner!B:B,1,FALSE))=FALSE(),NormalTid,IF(F387="Stigningsløb",StigningsløbTid,IF(F387="Intervalløb",IntervalTid,IF(F387="Temposkift",TemposkiftTid,IF(F387="Konkurrenceløb",KonkurrenceløbTid,IF(F387="Distanceløb",DistanceløbTid,"Ukendt træningstype"))))))))</f>
        <v>15</v>
      </c>
      <c r="K387" s="51">
        <f ca="1">IF(ISERROR(VLOOKUP(F387,Table3[[#All],[Type]],1,FALSE))=FALSE(),SUMIF(OFFSET(B387,1,0,50),B387,OFFSET(K387,1,0,50)),IF(F387="","",IF(ISERROR(VLOOKUP(F387,TræningsZoner!B:B,1,FALSE))=FALSE(),NormalDistance,IF(F387="Stigningsløb",StigningsløbDistance,IF(F387="Intervalløb",IntervalDistance,IF(F387="Temposkift",TemposkiftDistance,IF(F387="konkurrenceløb",KonkurrenceløbDistance,IF(F387="Distanceløb",DistanceløbDistance,"Ukendt træningstype"))))))))</f>
        <v>2.1052631578947367</v>
      </c>
      <c r="L387" s="44"/>
      <c r="M387" s="45"/>
      <c r="N387" s="70"/>
    </row>
    <row r="388" spans="1:14" collapsed="1" x14ac:dyDescent="0.25">
      <c r="A388" s="42">
        <f t="shared" si="15"/>
        <v>42763</v>
      </c>
      <c r="B388" s="43">
        <v>42763</v>
      </c>
      <c r="C388" s="44">
        <f t="shared" si="16"/>
        <v>5</v>
      </c>
      <c r="D388" s="44">
        <f t="shared" si="17"/>
        <v>2017</v>
      </c>
      <c r="E388" s="44" t="s">
        <v>18</v>
      </c>
      <c r="F388" s="45" t="s">
        <v>31</v>
      </c>
      <c r="G388" s="45"/>
      <c r="H388" s="45" t="str">
        <f>IF(ISERROR(VLOOKUP(F388,Table3[[#All],[Type]],1,FALSE))=FALSE(),"",IF(F388="","",IFERROR(IFERROR(TræningsZone,StigningsløbZone),IF(F388="Intervalløb",IntervalZone,IF(F388="Temposkift",TemposkiftZone,IF(F388="Konkurrenceløb","N/A",IF(F388="Distanceløb",DistanceløbZone,"Ukendt træningstype")))))))</f>
        <v/>
      </c>
      <c r="I388" s="45" t="str">
        <f>IF(F388="Konkurrenceløb",KonkurrenceløbHastighed,IF(ISERROR(VLOOKUP(F388,Table3[[#All],[Type]],1,FALSE))=FALSE(),"",IF(F388="","",TræningsHastighed)))</f>
        <v/>
      </c>
      <c r="J388" s="44">
        <f ca="1">IF(ISERROR(VLOOKUP(F388,Table3[[#All],[Type]],1,FALSE))=FALSE(),SUMIF(OFFSET(B388,1,0,50),B388,OFFSET(J388,1,0,50)),IF(F388="","",IF(ISERROR(VLOOKUP(F388,TræningsZoner!B:B,1,FALSE))=FALSE(),NormalTid,IF(F388="Stigningsløb",StigningsløbTid,IF(F388="Intervalløb",IntervalTid,IF(F388="Temposkift",TemposkiftTid,IF(F388="Konkurrenceløb",KonkurrenceløbTid,IF(F388="Distanceløb",DistanceløbTid,"Ukendt træningstype"))))))))</f>
        <v>90</v>
      </c>
      <c r="K388" s="46">
        <f ca="1">IF(ISERROR(VLOOKUP(F388,Table3[[#All],[Type]],1,FALSE))=FALSE(),SUMIF(OFFSET(B388,1,0,50),B388,OFFSET(K388,1,0,50)),IF(F388="","",IF(ISERROR(VLOOKUP(F388,TræningsZoner!B:B,1,FALSE))=FALSE(),NormalDistance,IF(F388="Stigningsløb",StigningsløbDistance,IF(F388="Intervalløb",IntervalDistance,IF(F388="Temposkift",TemposkiftDistance,IF(F388="konkurrenceløb",KonkurrenceløbDistance,IF(F388="Distanceløb",DistanceløbDistance,"Ukendt træningstype"))))))))</f>
        <v>11.176750052909288</v>
      </c>
      <c r="L388" s="44"/>
      <c r="M388" s="45"/>
      <c r="N388" s="70"/>
    </row>
    <row r="389" spans="1:14" hidden="1" outlineLevel="1" x14ac:dyDescent="0.25">
      <c r="A389" s="42"/>
      <c r="B389" s="48">
        <v>42763</v>
      </c>
      <c r="C389" s="44" t="str">
        <f t="shared" si="16"/>
        <v/>
      </c>
      <c r="D389" s="44" t="str">
        <f t="shared" si="17"/>
        <v/>
      </c>
      <c r="E389" s="44"/>
      <c r="F389" s="49" t="s">
        <v>41</v>
      </c>
      <c r="G389" s="49" t="s">
        <v>33</v>
      </c>
      <c r="H389" s="49" t="str">
        <f>IF(ISERROR(VLOOKUP(F389,Table3[[#All],[Type]],1,FALSE))=FALSE(),"",IF(F389="","",IFERROR(IFERROR(TræningsZone,StigningsløbZone),IF(F389="Intervalløb",IntervalZone,IF(F389="Temposkift",TemposkiftZone,IF(F389="Konkurrenceløb","N/A",IF(F389="Distanceløb",DistanceløbZone,"Ukendt træningstype")))))))</f>
        <v>Rest</v>
      </c>
      <c r="I389" s="49" t="str">
        <f>IF(F389="Konkurrenceløb",KonkurrenceløbHastighed,IF(ISERROR(VLOOKUP(F389,Table3[[#All],[Type]],1,FALSE))=FALSE(),"",IF(F389="","",TræningsHastighed)))</f>
        <v>9:59,5</v>
      </c>
      <c r="J389" s="50">
        <f ca="1">IF(ISERROR(VLOOKUP(F389,Table3[[#All],[Type]],1,FALSE))=FALSE(),SUMIF(OFFSET(B389,1,0,50),B389,OFFSET(J389,1,0,50)),IF(F389="","",IF(ISERROR(VLOOKUP(F389,TræningsZoner!B:B,1,FALSE))=FALSE(),NormalTid,IF(F389="Stigningsløb",StigningsløbTid,IF(F389="Intervalløb",IntervalTid,IF(F389="Temposkift",TemposkiftTid,IF(F389="Konkurrenceløb",KonkurrenceløbTid,IF(F389="Distanceløb",DistanceløbTid,"Ukendt træningstype"))))))))</f>
        <v>20</v>
      </c>
      <c r="K389" s="51">
        <f ca="1">IF(ISERROR(VLOOKUP(F389,Table3[[#All],[Type]],1,FALSE))=FALSE(),SUMIF(OFFSET(B389,1,0,50),B389,OFFSET(K389,1,0,50)),IF(F389="","",IF(ISERROR(VLOOKUP(F389,TræningsZoner!B:B,1,FALSE))=FALSE(),NormalDistance,IF(F389="Stigningsløb",StigningsløbDistance,IF(F389="Intervalløb",IntervalDistance,IF(F389="Temposkift",TemposkiftDistance,IF(F389="konkurrenceløb",KonkurrenceløbDistance,IF(F389="Distanceløb",DistanceløbDistance,"Ukendt træningstype"))))))))</f>
        <v>2.0016680567139282</v>
      </c>
      <c r="L389" s="44"/>
      <c r="M389" s="45"/>
      <c r="N389" s="70"/>
    </row>
    <row r="390" spans="1:14" hidden="1" outlineLevel="1" x14ac:dyDescent="0.25">
      <c r="A390" s="42"/>
      <c r="B390" s="48">
        <v>42763</v>
      </c>
      <c r="C390" s="44" t="str">
        <f t="shared" si="16"/>
        <v/>
      </c>
      <c r="D390" s="44" t="str">
        <f t="shared" si="17"/>
        <v/>
      </c>
      <c r="E390" s="44"/>
      <c r="F390" s="49" t="s">
        <v>23</v>
      </c>
      <c r="G390" s="49" t="s">
        <v>33</v>
      </c>
      <c r="H390" s="49" t="str">
        <f>IF(ISERROR(VLOOKUP(F390,Table3[[#All],[Type]],1,FALSE))=FALSE(),"",IF(F390="","",IFERROR(IFERROR(TræningsZone,StigningsløbZone),IF(F390="Intervalløb",IntervalZone,IF(F390="Temposkift",TemposkiftZone,IF(F390="Konkurrenceløb","N/A",IF(F390="Distanceløb",DistanceløbZone,"Ukendt træningstype")))))))</f>
        <v>Ae1</v>
      </c>
      <c r="I390" s="49" t="str">
        <f>IF(F390="Konkurrenceløb",KonkurrenceløbHastighed,IF(ISERROR(VLOOKUP(F390,Table3[[#All],[Type]],1,FALSE))=FALSE(),"",IF(F390="","",TræningsHastighed)))</f>
        <v>7:07,5</v>
      </c>
      <c r="J390" s="50">
        <f ca="1">IF(ISERROR(VLOOKUP(F390,Table3[[#All],[Type]],1,FALSE))=FALSE(),SUMIF(OFFSET(B390,1,0,50),B390,OFFSET(J390,1,0,50)),IF(F390="","",IF(ISERROR(VLOOKUP(F390,TræningsZoner!B:B,1,FALSE))=FALSE(),NormalTid,IF(F390="Stigningsløb",StigningsløbTid,IF(F390="Intervalløb",IntervalTid,IF(F390="Temposkift",TemposkiftTid,IF(F390="Konkurrenceløb",KonkurrenceløbTid,IF(F390="Distanceløb",DistanceløbTid,"Ukendt træningstype"))))))))</f>
        <v>20</v>
      </c>
      <c r="K390" s="51">
        <f ca="1">IF(ISERROR(VLOOKUP(F390,Table3[[#All],[Type]],1,FALSE))=FALSE(),SUMIF(OFFSET(B390,1,0,50),B390,OFFSET(K390,1,0,50)),IF(F390="","",IF(ISERROR(VLOOKUP(F390,TræningsZoner!B:B,1,FALSE))=FALSE(),NormalDistance,IF(F390="Stigningsløb",StigningsløbDistance,IF(F390="Intervalløb",IntervalDistance,IF(F390="Temposkift",TemposkiftDistance,IF(F390="konkurrenceløb",KonkurrenceløbDistance,IF(F390="Distanceløb",DistanceløbDistance,"Ukendt træningstype"))))))))</f>
        <v>2.807017543859649</v>
      </c>
      <c r="L390" s="44"/>
      <c r="M390" s="45"/>
      <c r="N390" s="70"/>
    </row>
    <row r="391" spans="1:14" hidden="1" outlineLevel="1" x14ac:dyDescent="0.25">
      <c r="A391" s="42"/>
      <c r="B391" s="48">
        <v>42763</v>
      </c>
      <c r="C391" s="44" t="str">
        <f t="shared" si="16"/>
        <v/>
      </c>
      <c r="D391" s="44" t="str">
        <f t="shared" si="17"/>
        <v/>
      </c>
      <c r="E391" s="44"/>
      <c r="F391" s="49" t="s">
        <v>32</v>
      </c>
      <c r="G391" s="49" t="s">
        <v>26</v>
      </c>
      <c r="H391" s="49" t="str">
        <f>IF(ISERROR(VLOOKUP(F391,Table3[[#All],[Type]],1,FALSE))=FALSE(),"",IF(F391="","",IFERROR(IFERROR(TræningsZone,StigningsløbZone),IF(F391="Intervalløb",IntervalZone,IF(F391="Temposkift",TemposkiftZone,IF(F391="Konkurrenceløb","N/A",IF(F391="Distanceløb",DistanceløbZone,"Ukendt træningstype")))))))</f>
        <v>Ae2</v>
      </c>
      <c r="I391" s="49" t="str">
        <f>IF(F391="Konkurrenceløb",KonkurrenceløbHastighed,IF(ISERROR(VLOOKUP(F391,Table3[[#All],[Type]],1,FALSE))=FALSE(),"",IF(F391="","",TræningsHastighed)))</f>
        <v>6:28</v>
      </c>
      <c r="J391" s="50">
        <f ca="1">IF(ISERROR(VLOOKUP(F391,Table3[[#All],[Type]],1,FALSE))=FALSE(),SUMIF(OFFSET(B391,1,0,50),B391,OFFSET(J391,1,0,50)),IF(F391="","",IF(ISERROR(VLOOKUP(F391,TræningsZoner!B:B,1,FALSE))=FALSE(),NormalTid,IF(F391="Stigningsløb",StigningsløbTid,IF(F391="Intervalløb",IntervalTid,IF(F391="Temposkift",TemposkiftTid,IF(F391="Konkurrenceløb",KonkurrenceløbTid,IF(F391="Distanceløb",DistanceløbTid,"Ukendt træningstype"))))))))</f>
        <v>15</v>
      </c>
      <c r="K391" s="51">
        <f ca="1">IF(ISERROR(VLOOKUP(F391,Table3[[#All],[Type]],1,FALSE))=FALSE(),SUMIF(OFFSET(B391,1,0,50),B391,OFFSET(K391,1,0,50)),IF(F391="","",IF(ISERROR(VLOOKUP(F391,TræningsZoner!B:B,1,FALSE))=FALSE(),NormalDistance,IF(F391="Stigningsløb",StigningsløbDistance,IF(F391="Intervalløb",IntervalDistance,IF(F391="Temposkift",TemposkiftDistance,IF(F391="konkurrenceløb",KonkurrenceløbDistance,IF(F391="Distanceløb",DistanceløbDistance,"Ukendt træningstype"))))))))</f>
        <v>2.3195876288659796</v>
      </c>
      <c r="L391" s="44"/>
      <c r="M391" s="45"/>
      <c r="N391" s="70"/>
    </row>
    <row r="392" spans="1:14" hidden="1" outlineLevel="1" x14ac:dyDescent="0.25">
      <c r="A392" s="42"/>
      <c r="B392" s="48">
        <v>42763</v>
      </c>
      <c r="C392" s="44" t="str">
        <f t="shared" si="16"/>
        <v/>
      </c>
      <c r="D392" s="44" t="str">
        <f t="shared" si="17"/>
        <v/>
      </c>
      <c r="E392" s="44"/>
      <c r="F392" s="49" t="s">
        <v>41</v>
      </c>
      <c r="G392" s="49" t="s">
        <v>43</v>
      </c>
      <c r="H392" s="49" t="str">
        <f>IF(ISERROR(VLOOKUP(F392,Table3[[#All],[Type]],1,FALSE))=FALSE(),"",IF(F392="","",IFERROR(IFERROR(TræningsZone,StigningsløbZone),IF(F392="Intervalløb",IntervalZone,IF(F392="Temposkift",TemposkiftZone,IF(F392="Konkurrenceløb","N/A",IF(F392="Distanceløb",DistanceløbZone,"Ukendt træningstype")))))))</f>
        <v>Rest</v>
      </c>
      <c r="I392" s="49" t="str">
        <f>IF(F392="Konkurrenceløb",KonkurrenceløbHastighed,IF(ISERROR(VLOOKUP(F392,Table3[[#All],[Type]],1,FALSE))=FALSE(),"",IF(F392="","",TræningsHastighed)))</f>
        <v>9:59,5</v>
      </c>
      <c r="J392" s="50">
        <f ca="1">IF(ISERROR(VLOOKUP(F392,Table3[[#All],[Type]],1,FALSE))=FALSE(),SUMIF(OFFSET(B392,1,0,50),B392,OFFSET(J392,1,0,50)),IF(F392="","",IF(ISERROR(VLOOKUP(F392,TræningsZoner!B:B,1,FALSE))=FALSE(),NormalTid,IF(F392="Stigningsløb",StigningsløbTid,IF(F392="Intervalløb",IntervalTid,IF(F392="Temposkift",TemposkiftTid,IF(F392="Konkurrenceløb",KonkurrenceløbTid,IF(F392="Distanceløb",DistanceløbTid,"Ukendt træningstype"))))))))</f>
        <v>5</v>
      </c>
      <c r="K392" s="51">
        <f ca="1">IF(ISERROR(VLOOKUP(F392,Table3[[#All],[Type]],1,FALSE))=FALSE(),SUMIF(OFFSET(B392,1,0,50),B392,OFFSET(K392,1,0,50)),IF(F392="","",IF(ISERROR(VLOOKUP(F392,TræningsZoner!B:B,1,FALSE))=FALSE(),NormalDistance,IF(F392="Stigningsløb",StigningsløbDistance,IF(F392="Intervalløb",IntervalDistance,IF(F392="Temposkift",TemposkiftDistance,IF(F392="konkurrenceløb",KonkurrenceløbDistance,IF(F392="Distanceløb",DistanceløbDistance,"Ukendt træningstype"))))))))</f>
        <v>0.50041701417848206</v>
      </c>
      <c r="L392" s="44"/>
      <c r="M392" s="45"/>
      <c r="N392" s="70"/>
    </row>
    <row r="393" spans="1:14" hidden="1" outlineLevel="1" x14ac:dyDescent="0.25">
      <c r="A393" s="42"/>
      <c r="B393" s="48">
        <v>42763</v>
      </c>
      <c r="C393" s="44" t="str">
        <f t="shared" si="16"/>
        <v/>
      </c>
      <c r="D393" s="44" t="str">
        <f t="shared" si="17"/>
        <v/>
      </c>
      <c r="E393" s="44"/>
      <c r="F393" s="49" t="s">
        <v>32</v>
      </c>
      <c r="G393" s="49" t="s">
        <v>34</v>
      </c>
      <c r="H393" s="49" t="str">
        <f>IF(ISERROR(VLOOKUP(F393,Table3[[#All],[Type]],1,FALSE))=FALSE(),"",IF(F393="","",IFERROR(IFERROR(TræningsZone,StigningsløbZone),IF(F393="Intervalløb",IntervalZone,IF(F393="Temposkift",TemposkiftZone,IF(F393="Konkurrenceløb","N/A",IF(F393="Distanceløb",DistanceløbZone,"Ukendt træningstype")))))))</f>
        <v>Ae2</v>
      </c>
      <c r="I393" s="49" t="str">
        <f>IF(F393="Konkurrenceløb",KonkurrenceløbHastighed,IF(ISERROR(VLOOKUP(F393,Table3[[#All],[Type]],1,FALSE))=FALSE(),"",IF(F393="","",TræningsHastighed)))</f>
        <v>6:28</v>
      </c>
      <c r="J393" s="50">
        <f ca="1">IF(ISERROR(VLOOKUP(F393,Table3[[#All],[Type]],1,FALSE))=FALSE(),SUMIF(OFFSET(B393,1,0,50),B393,OFFSET(J393,1,0,50)),IF(F393="","",IF(ISERROR(VLOOKUP(F393,TræningsZoner!B:B,1,FALSE))=FALSE(),NormalTid,IF(F393="Stigningsløb",StigningsløbTid,IF(F393="Intervalløb",IntervalTid,IF(F393="Temposkift",TemposkiftTid,IF(F393="Konkurrenceløb",KonkurrenceløbTid,IF(F393="Distanceløb",DistanceløbTid,"Ukendt træningstype"))))))))</f>
        <v>10</v>
      </c>
      <c r="K393" s="51">
        <f ca="1">IF(ISERROR(VLOOKUP(F393,Table3[[#All],[Type]],1,FALSE))=FALSE(),SUMIF(OFFSET(B393,1,0,50),B393,OFFSET(K393,1,0,50)),IF(F393="","",IF(ISERROR(VLOOKUP(F393,TræningsZoner!B:B,1,FALSE))=FALSE(),NormalDistance,IF(F393="Stigningsløb",StigningsløbDistance,IF(F393="Intervalløb",IntervalDistance,IF(F393="Temposkift",TemposkiftDistance,IF(F393="konkurrenceløb",KonkurrenceløbDistance,IF(F393="Distanceløb",DistanceløbDistance,"Ukendt træningstype"))))))))</f>
        <v>1.5463917525773196</v>
      </c>
      <c r="L393" s="44"/>
      <c r="M393" s="45"/>
      <c r="N393" s="70"/>
    </row>
    <row r="394" spans="1:14" hidden="1" outlineLevel="1" x14ac:dyDescent="0.25">
      <c r="A394" s="42"/>
      <c r="B394" s="48">
        <v>42763</v>
      </c>
      <c r="C394" s="44" t="str">
        <f t="shared" si="16"/>
        <v/>
      </c>
      <c r="D394" s="44" t="str">
        <f t="shared" si="17"/>
        <v/>
      </c>
      <c r="E394" s="44"/>
      <c r="F394" s="49" t="s">
        <v>41</v>
      </c>
      <c r="G394" s="49" t="s">
        <v>33</v>
      </c>
      <c r="H394" s="49" t="str">
        <f>IF(ISERROR(VLOOKUP(F394,Table3[[#All],[Type]],1,FALSE))=FALSE(),"",IF(F394="","",IFERROR(IFERROR(TræningsZone,StigningsløbZone),IF(F394="Intervalløb",IntervalZone,IF(F394="Temposkift",TemposkiftZone,IF(F394="Konkurrenceløb","N/A",IF(F394="Distanceløb",DistanceløbZone,"Ukendt træningstype")))))))</f>
        <v>Rest</v>
      </c>
      <c r="I394" s="49" t="str">
        <f>IF(F394="Konkurrenceløb",KonkurrenceløbHastighed,IF(ISERROR(VLOOKUP(F394,Table3[[#All],[Type]],1,FALSE))=FALSE(),"",IF(F394="","",TræningsHastighed)))</f>
        <v>9:59,5</v>
      </c>
      <c r="J394" s="50">
        <f ca="1">IF(ISERROR(VLOOKUP(F394,Table3[[#All],[Type]],1,FALSE))=FALSE(),SUMIF(OFFSET(B394,1,0,50),B394,OFFSET(J394,1,0,50)),IF(F394="","",IF(ISERROR(VLOOKUP(F394,TræningsZoner!B:B,1,FALSE))=FALSE(),NormalTid,IF(F394="Stigningsløb",StigningsløbTid,IF(F394="Intervalløb",IntervalTid,IF(F394="Temposkift",TemposkiftTid,IF(F394="Konkurrenceløb",KonkurrenceløbTid,IF(F394="Distanceløb",DistanceløbTid,"Ukendt træningstype"))))))))</f>
        <v>20</v>
      </c>
      <c r="K394" s="51">
        <f ca="1">IF(ISERROR(VLOOKUP(F394,Table3[[#All],[Type]],1,FALSE))=FALSE(),SUMIF(OFFSET(B394,1,0,50),B394,OFFSET(K394,1,0,50)),IF(F394="","",IF(ISERROR(VLOOKUP(F394,TræningsZoner!B:B,1,FALSE))=FALSE(),NormalDistance,IF(F394="Stigningsløb",StigningsløbDistance,IF(F394="Intervalløb",IntervalDistance,IF(F394="Temposkift",TemposkiftDistance,IF(F394="konkurrenceløb",KonkurrenceløbDistance,IF(F394="Distanceløb",DistanceløbDistance,"Ukendt træningstype"))))))))</f>
        <v>2.0016680567139282</v>
      </c>
      <c r="L394" s="44"/>
      <c r="M394" s="45"/>
      <c r="N394" s="70"/>
    </row>
    <row r="395" spans="1:14" collapsed="1" x14ac:dyDescent="0.25">
      <c r="A395" s="42">
        <f t="shared" si="15"/>
        <v>42762</v>
      </c>
      <c r="B395" s="43">
        <v>42762</v>
      </c>
      <c r="C395" s="44">
        <f t="shared" si="16"/>
        <v>5</v>
      </c>
      <c r="D395" s="44">
        <f t="shared" si="17"/>
        <v>2017</v>
      </c>
      <c r="E395" s="44" t="s">
        <v>18</v>
      </c>
      <c r="F395" s="45" t="s">
        <v>55</v>
      </c>
      <c r="G395" s="45"/>
      <c r="H395" s="45" t="str">
        <f>IF(ISERROR(VLOOKUP(F395,Table3[[#All],[Type]],1,FALSE))=FALSE(),"",IF(F395="","",IFERROR(IFERROR(TræningsZone,StigningsløbZone),IF(F395="Intervalløb",IntervalZone,IF(F395="Temposkift",TemposkiftZone,IF(F395="Konkurrenceløb","N/A",IF(F395="Distanceløb",DistanceløbZone,"Ukendt træningstype")))))))</f>
        <v/>
      </c>
      <c r="I395" s="45" t="str">
        <f>IF(F395="Konkurrenceløb",KonkurrenceløbHastighed,IF(ISERROR(VLOOKUP(F395,Table3[[#All],[Type]],1,FALSE))=FALSE(),"",IF(F395="","",TræningsHastighed)))</f>
        <v/>
      </c>
      <c r="J395" s="44">
        <f ca="1">IF(ISERROR(VLOOKUP(F395,Table3[[#All],[Type]],1,FALSE))=FALSE(),SUMIF(OFFSET(B395,1,0,50),B395,OFFSET(J395,1,0,50)),IF(F395="","",IF(ISERROR(VLOOKUP(F395,TræningsZoner!B:B,1,FALSE))=FALSE(),NormalTid,IF(F395="Stigningsløb",StigningsløbTid,IF(F395="Intervalløb",IntervalTid,IF(F395="Temposkift",TemposkiftTid,IF(F395="Konkurrenceløb",KonkurrenceløbTid,IF(F395="Distanceløb",DistanceløbTid,"Ukendt træningstype"))))))))</f>
        <v>113.29666666666668</v>
      </c>
      <c r="K395" s="46">
        <f ca="1">IF(ISERROR(VLOOKUP(F395,Table3[[#All],[Type]],1,FALSE))=FALSE(),SUMIF(OFFSET(B395,1,0,50),B395,OFFSET(K395,1,0,50)),IF(F395="","",IF(ISERROR(VLOOKUP(F395,TræningsZoner!B:B,1,FALSE))=FALSE(),NormalDistance,IF(F395="Stigningsløb",StigningsløbDistance,IF(F395="Intervalløb",IntervalDistance,IF(F395="Temposkift",TemposkiftDistance,IF(F395="konkurrenceløb",KonkurrenceløbDistance,IF(F395="Distanceløb",DistanceløbDistance,"Ukendt træningstype"))))))))</f>
        <v>16.010776524296563</v>
      </c>
      <c r="L395" s="44"/>
      <c r="M395" s="45"/>
      <c r="N395" s="70"/>
    </row>
    <row r="396" spans="1:14" s="26" customFormat="1" hidden="1" outlineLevel="1" x14ac:dyDescent="0.25">
      <c r="A396" s="47"/>
      <c r="B396" s="48">
        <v>42762</v>
      </c>
      <c r="C396" s="44" t="str">
        <f t="shared" si="16"/>
        <v/>
      </c>
      <c r="D396" s="44" t="str">
        <f t="shared" si="17"/>
        <v/>
      </c>
      <c r="E396" s="44"/>
      <c r="F396" s="49" t="s">
        <v>23</v>
      </c>
      <c r="G396" s="49" t="s">
        <v>26</v>
      </c>
      <c r="H396" s="49" t="str">
        <f>IF(ISERROR(VLOOKUP(F396,Table3[[#All],[Type]],1,FALSE))=FALSE(),"",IF(F396="","",IFERROR(IFERROR(TræningsZone,StigningsløbZone),IF(F396="Intervalløb",IntervalZone,IF(F396="Temposkift",TemposkiftZone,IF(F396="Konkurrenceløb","N/A",IF(F396="Distanceløb",DistanceløbZone,"Ukendt træningstype")))))))</f>
        <v>Ae1</v>
      </c>
      <c r="I396" s="49" t="str">
        <f>IF(F396="Konkurrenceløb",KonkurrenceløbHastighed,IF(ISERROR(VLOOKUP(F396,Table3[[#All],[Type]],1,FALSE))=FALSE(),"",IF(F396="","",TræningsHastighed)))</f>
        <v>7:07,5</v>
      </c>
      <c r="J396" s="50">
        <f ca="1">IF(ISERROR(VLOOKUP(F396,Table3[[#All],[Type]],1,FALSE))=FALSE(),SUMIF(OFFSET(B396,1,0,50),B396,OFFSET(J396,1,0,50)),IF(F396="","",IF(ISERROR(VLOOKUP(F396,TræningsZoner!B:B,1,FALSE))=FALSE(),NormalTid,IF(F396="Stigningsløb",StigningsløbTid,IF(F396="Intervalløb",IntervalTid,IF(F396="Temposkift",TemposkiftTid,IF(F396="Konkurrenceløb",KonkurrenceløbTid,IF(F396="Distanceløb",DistanceløbTid,"Ukendt træningstype"))))))))</f>
        <v>15</v>
      </c>
      <c r="K396" s="51">
        <f ca="1">IF(ISERROR(VLOOKUP(F396,Table3[[#All],[Type]],1,FALSE))=FALSE(),SUMIF(OFFSET(B396,1,0,50),B396,OFFSET(K396,1,0,50)),IF(F396="","",IF(ISERROR(VLOOKUP(F396,TræningsZoner!B:B,1,FALSE))=FALSE(),NormalDistance,IF(F396="Stigningsløb",StigningsløbDistance,IF(F396="Intervalløb",IntervalDistance,IF(F396="Temposkift",TemposkiftDistance,IF(F396="konkurrenceløb",KonkurrenceløbDistance,IF(F396="Distanceløb",DistanceløbDistance,"Ukendt træningstype"))))))))</f>
        <v>2.1052631578947367</v>
      </c>
      <c r="L396" s="44"/>
      <c r="M396" s="45"/>
      <c r="N396" s="70"/>
    </row>
    <row r="397" spans="1:14" s="26" customFormat="1" hidden="1" outlineLevel="1" x14ac:dyDescent="0.25">
      <c r="A397" s="47"/>
      <c r="B397" s="48">
        <v>42762</v>
      </c>
      <c r="C397" s="44" t="str">
        <f t="shared" si="16"/>
        <v/>
      </c>
      <c r="D397" s="44" t="str">
        <f t="shared" si="17"/>
        <v/>
      </c>
      <c r="E397" s="44"/>
      <c r="F397" s="49" t="s">
        <v>27</v>
      </c>
      <c r="G397" s="49" t="s">
        <v>28</v>
      </c>
      <c r="H397" s="49" t="str">
        <f>IF(ISERROR(VLOOKUP(F397,Table3[[#All],[Type]],1,FALSE))=FALSE(),"",IF(F397="","",IFERROR(IFERROR(TræningsZone,StigningsløbZone),IF(F397="Intervalløb",IntervalZone,IF(F397="Temposkift",TemposkiftZone,IF(F397="Konkurrenceløb","N/A",IF(F397="Distanceløb",DistanceløbZone,"Ukendt træningstype")))))))</f>
        <v>AT</v>
      </c>
      <c r="I397" s="49" t="str">
        <f>IF(F397="Konkurrenceløb",KonkurrenceløbHastighed,IF(ISERROR(VLOOKUP(F397,Table3[[#All],[Type]],1,FALSE))=FALSE(),"",IF(F397="","",TræningsHastighed)))</f>
        <v>5:56</v>
      </c>
      <c r="J397" s="50">
        <f ca="1">IF(ISERROR(VLOOKUP(F397,Table3[[#All],[Type]],1,FALSE))=FALSE(),SUMIF(OFFSET(B397,1,0,50),B397,OFFSET(J397,1,0,50)),IF(F397="","",IF(ISERROR(VLOOKUP(F397,TræningsZoner!B:B,1,FALSE))=FALSE(),NormalTid,IF(F397="Stigningsløb",StigningsløbTid,IF(F397="Intervalløb",IntervalTid,IF(F397="Temposkift",TemposkiftTid,IF(F397="Konkurrenceløb",KonkurrenceløbTid,IF(F397="Distanceløb",DistanceløbTid,"Ukendt træningstype"))))))))</f>
        <v>1.78</v>
      </c>
      <c r="K397" s="51">
        <f ca="1">IF(ISERROR(VLOOKUP(F397,Table3[[#All],[Type]],1,FALSE))=FALSE(),SUMIF(OFFSET(B397,1,0,50),B397,OFFSET(K397,1,0,50)),IF(F397="","",IF(ISERROR(VLOOKUP(F397,TræningsZoner!B:B,1,FALSE))=FALSE(),NormalDistance,IF(F397="Stigningsløb",StigningsløbDistance,IF(F397="Intervalløb",IntervalDistance,IF(F397="Temposkift",TemposkiftDistance,IF(F397="konkurrenceløb",KonkurrenceløbDistance,IF(F397="Distanceløb",DistanceløbDistance,"Ukendt træningstype"))))))))</f>
        <v>0.3</v>
      </c>
      <c r="L397" s="44"/>
      <c r="M397" s="45"/>
      <c r="N397" s="70"/>
    </row>
    <row r="398" spans="1:14" s="26" customFormat="1" hidden="1" outlineLevel="1" x14ac:dyDescent="0.25">
      <c r="A398" s="47"/>
      <c r="B398" s="48">
        <v>42762</v>
      </c>
      <c r="C398" s="44" t="str">
        <f t="shared" si="16"/>
        <v/>
      </c>
      <c r="D398" s="44" t="str">
        <f t="shared" si="17"/>
        <v/>
      </c>
      <c r="E398" s="44"/>
      <c r="F398" s="49" t="s">
        <v>56</v>
      </c>
      <c r="G398" s="49" t="s">
        <v>57</v>
      </c>
      <c r="H398" s="49" t="str">
        <f>IF(ISERROR(VLOOKUP(F398,Table3[[#All],[Type]],1,FALSE))=FALSE(),"",IF(F398="","",IFERROR(IFERROR(TræningsZone,StigningsløbZone),IF(F398="Intervalløb",IntervalZone,IF(F398="Temposkift",TemposkiftZone,IF(F398="Konkurrenceløb","N/A",IF(F398="Distanceløb",DistanceløbZone,"Ukendt træningstype")))))))</f>
        <v>MT</v>
      </c>
      <c r="I398" s="49" t="str">
        <f>IF(F398="Konkurrenceløb",KonkurrenceløbHastighed,IF(ISERROR(VLOOKUP(F398,Table3[[#All],[Type]],1,FALSE))=FALSE(),"",IF(F398="","",TræningsHastighed)))</f>
        <v>6:24</v>
      </c>
      <c r="J398" s="50">
        <f ca="1">IF(ISERROR(VLOOKUP(F398,Table3[[#All],[Type]],1,FALSE))=FALSE(),SUMIF(OFFSET(B398,1,0,50),B398,OFFSET(J398,1,0,50)),IF(F398="","",IF(ISERROR(VLOOKUP(F398,TræningsZoner!B:B,1,FALSE))=FALSE(),NormalTid,IF(F398="Stigningsløb",StigningsløbTid,IF(F398="Intervalløb",IntervalTid,IF(F398="Temposkift",TemposkiftTid,IF(F398="Konkurrenceløb",KonkurrenceløbTid,IF(F398="Distanceløb",DistanceløbTid,"Ukendt træningstype"))))))))</f>
        <v>9.6</v>
      </c>
      <c r="K398" s="51">
        <f ca="1">IF(ISERROR(VLOOKUP(F398,Table3[[#All],[Type]],1,FALSE))=FALSE(),SUMIF(OFFSET(B398,1,0,50),B398,OFFSET(K398,1,0,50)),IF(F398="","",IF(ISERROR(VLOOKUP(F398,TræningsZoner!B:B,1,FALSE))=FALSE(),NormalDistance,IF(F398="Stigningsløb",StigningsløbDistance,IF(F398="Intervalløb",IntervalDistance,IF(F398="Temposkift",TemposkiftDistance,IF(F398="konkurrenceløb",KonkurrenceløbDistance,IF(F398="Distanceløb",DistanceløbDistance,"Ukendt træningstype"))))))))</f>
        <v>1.5</v>
      </c>
      <c r="L398" s="44"/>
      <c r="M398" s="45"/>
      <c r="N398" s="70"/>
    </row>
    <row r="399" spans="1:14" s="26" customFormat="1" hidden="1" outlineLevel="1" x14ac:dyDescent="0.25">
      <c r="A399" s="47"/>
      <c r="B399" s="48">
        <v>42762</v>
      </c>
      <c r="C399" s="44" t="str">
        <f t="shared" si="16"/>
        <v/>
      </c>
      <c r="D399" s="44" t="str">
        <f t="shared" si="17"/>
        <v/>
      </c>
      <c r="E399" s="44"/>
      <c r="F399" s="49" t="s">
        <v>56</v>
      </c>
      <c r="G399" s="49" t="s">
        <v>58</v>
      </c>
      <c r="H399" s="49" t="str">
        <f>IF(ISERROR(VLOOKUP(F399,Table3[[#All],[Type]],1,FALSE))=FALSE(),"",IF(F399="","",IFERROR(IFERROR(TræningsZone,StigningsløbZone),IF(F399="Intervalløb",IntervalZone,IF(F399="Temposkift",TemposkiftZone,IF(F399="Konkurrenceløb","N/A",IF(F399="Distanceløb",DistanceløbZone,"Ukendt træningstype")))))))</f>
        <v>AT</v>
      </c>
      <c r="I399" s="49" t="str">
        <f>IF(F399="Konkurrenceløb",KonkurrenceløbHastighed,IF(ISERROR(VLOOKUP(F399,Table3[[#All],[Type]],1,FALSE))=FALSE(),"",IF(F399="","",TræningsHastighed)))</f>
        <v>5:56</v>
      </c>
      <c r="J399" s="50">
        <f ca="1">IF(ISERROR(VLOOKUP(F399,Table3[[#All],[Type]],1,FALSE))=FALSE(),SUMIF(OFFSET(B399,1,0,50),B399,OFFSET(J399,1,0,50)),IF(F399="","",IF(ISERROR(VLOOKUP(F399,TræningsZoner!B:B,1,FALSE))=FALSE(),NormalTid,IF(F399="Stigningsløb",StigningsløbTid,IF(F399="Intervalløb",IntervalTid,IF(F399="Temposkift",TemposkiftTid,IF(F399="Konkurrenceløb",KonkurrenceløbTid,IF(F399="Distanceløb",DistanceløbTid,"Ukendt træningstype"))))))))</f>
        <v>2.9666666666666668</v>
      </c>
      <c r="K399" s="51">
        <f ca="1">IF(ISERROR(VLOOKUP(F399,Table3[[#All],[Type]],1,FALSE))=FALSE(),SUMIF(OFFSET(B399,1,0,50),B399,OFFSET(K399,1,0,50)),IF(F399="","",IF(ISERROR(VLOOKUP(F399,TræningsZoner!B:B,1,FALSE))=FALSE(),NormalDistance,IF(F399="Stigningsløb",StigningsløbDistance,IF(F399="Intervalløb",IntervalDistance,IF(F399="Temposkift",TemposkiftDistance,IF(F399="konkurrenceløb",KonkurrenceløbDistance,IF(F399="Distanceløb",DistanceløbDistance,"Ukendt træningstype"))))))))</f>
        <v>0.5</v>
      </c>
      <c r="L399" s="44"/>
      <c r="M399" s="45"/>
      <c r="N399" s="70"/>
    </row>
    <row r="400" spans="1:14" s="26" customFormat="1" hidden="1" outlineLevel="1" x14ac:dyDescent="0.25">
      <c r="A400" s="47"/>
      <c r="B400" s="48">
        <v>42762</v>
      </c>
      <c r="C400" s="44" t="str">
        <f t="shared" si="16"/>
        <v/>
      </c>
      <c r="D400" s="44" t="str">
        <f t="shared" si="17"/>
        <v/>
      </c>
      <c r="E400" s="44"/>
      <c r="F400" s="49" t="s">
        <v>41</v>
      </c>
      <c r="G400" s="49" t="s">
        <v>59</v>
      </c>
      <c r="H400" s="49" t="str">
        <f>IF(ISERROR(VLOOKUP(F400,Table3[[#All],[Type]],1,FALSE))=FALSE(),"",IF(F400="","",IFERROR(IFERROR(TræningsZone,StigningsløbZone),IF(F400="Intervalløb",IntervalZone,IF(F400="Temposkift",TemposkiftZone,IF(F400="Konkurrenceløb","N/A",IF(F400="Distanceløb",DistanceløbZone,"Ukendt træningstype")))))))</f>
        <v>Rest</v>
      </c>
      <c r="I400" s="49" t="str">
        <f>IF(F400="Konkurrenceløb",KonkurrenceløbHastighed,IF(ISERROR(VLOOKUP(F400,Table3[[#All],[Type]],1,FALSE))=FALSE(),"",IF(F400="","",TræningsHastighed)))</f>
        <v>9:59,5</v>
      </c>
      <c r="J400" s="50">
        <f ca="1">IF(ISERROR(VLOOKUP(F400,Table3[[#All],[Type]],1,FALSE))=FALSE(),SUMIF(OFFSET(B400,1,0,50),B400,OFFSET(J400,1,0,50)),IF(F400="","",IF(ISERROR(VLOOKUP(F400,TræningsZoner!B:B,1,FALSE))=FALSE(),NormalTid,IF(F400="Stigningsløb",StigningsløbTid,IF(F400="Intervalløb",IntervalTid,IF(F400="Temposkift",TemposkiftTid,IF(F400="Konkurrenceløb",KonkurrenceløbTid,IF(F400="Distanceløb",DistanceløbTid,"Ukendt træningstype"))))))))</f>
        <v>3</v>
      </c>
      <c r="K400" s="51">
        <f ca="1">IF(ISERROR(VLOOKUP(F400,Table3[[#All],[Type]],1,FALSE))=FALSE(),SUMIF(OFFSET(B400,1,0,50),B400,OFFSET(K400,1,0,50)),IF(F400="","",IF(ISERROR(VLOOKUP(F400,TræningsZoner!B:B,1,FALSE))=FALSE(),NormalDistance,IF(F400="Stigningsløb",StigningsløbDistance,IF(F400="Intervalløb",IntervalDistance,IF(F400="Temposkift",TemposkiftDistance,IF(F400="konkurrenceløb",KonkurrenceløbDistance,IF(F400="Distanceløb",DistanceløbDistance,"Ukendt træningstype"))))))))</f>
        <v>0.30025020850708922</v>
      </c>
      <c r="L400" s="44"/>
      <c r="M400" s="45"/>
      <c r="N400" s="70"/>
    </row>
    <row r="401" spans="1:14" s="26" customFormat="1" hidden="1" outlineLevel="1" x14ac:dyDescent="0.25">
      <c r="A401" s="47"/>
      <c r="B401" s="48">
        <v>42762</v>
      </c>
      <c r="C401" s="44" t="str">
        <f t="shared" si="16"/>
        <v/>
      </c>
      <c r="D401" s="44" t="str">
        <f t="shared" si="17"/>
        <v/>
      </c>
      <c r="E401" s="44"/>
      <c r="F401" s="49" t="s">
        <v>29</v>
      </c>
      <c r="G401" s="49" t="s">
        <v>60</v>
      </c>
      <c r="H401" s="49" t="str">
        <f>IF(ISERROR(VLOOKUP(F401,Table3[[#All],[Type]],1,FALSE))=FALSE(),"",IF(F401="","",IFERROR(IFERROR(TræningsZone,StigningsløbZone),IF(F401="Intervalløb",IntervalZone,IF(F401="Temposkift",TemposkiftZone,IF(F401="Konkurrenceløb","N/A",IF(F401="Distanceløb",DistanceløbZone,"Ukendt træningstype")))))))</f>
        <v>AT</v>
      </c>
      <c r="I401" s="49" t="str">
        <f>IF(F401="Konkurrenceløb",KonkurrenceløbHastighed,IF(ISERROR(VLOOKUP(F401,Table3[[#All],[Type]],1,FALSE))=FALSE(),"",IF(F401="","",TræningsHastighed)))</f>
        <v>5:56</v>
      </c>
      <c r="J401" s="50">
        <f ca="1">IF(ISERROR(VLOOKUP(F401,Table3[[#All],[Type]],1,FALSE))=FALSE(),SUMIF(OFFSET(B401,1,0,50),B401,OFFSET(J401,1,0,50)),IF(F401="","",IF(ISERROR(VLOOKUP(F401,TræningsZoner!B:B,1,FALSE))=FALSE(),NormalTid,IF(F401="Stigningsløb",StigningsløbTid,IF(F401="Intervalløb",IntervalTid,IF(F401="Temposkift",TemposkiftTid,IF(F401="Konkurrenceløb",KonkurrenceløbTid,IF(F401="Distanceløb",DistanceløbTid,"Ukendt træningstype"))))))))</f>
        <v>65.95</v>
      </c>
      <c r="K401" s="51">
        <f ca="1">IF(ISERROR(VLOOKUP(F401,Table3[[#All],[Type]],1,FALSE))=FALSE(),SUMIF(OFFSET(B401,1,0,50),B401,OFFSET(K401,1,0,50)),IF(F401="","",IF(ISERROR(VLOOKUP(F401,TræningsZoner!B:B,1,FALSE))=FALSE(),NormalDistance,IF(F401="Stigningsløb",StigningsløbDistance,IF(F401="Intervalløb",IntervalDistance,IF(F401="Temposkift",TemposkiftDistance,IF(F401="konkurrenceløb",KonkurrenceløbDistance,IF(F401="Distanceløb",DistanceløbDistance,"Ukendt træningstype"))))))))</f>
        <v>9.1999999999999993</v>
      </c>
      <c r="L401" s="44"/>
      <c r="M401" s="45"/>
      <c r="N401" s="70"/>
    </row>
    <row r="402" spans="1:14" s="26" customFormat="1" hidden="1" outlineLevel="1" x14ac:dyDescent="0.25">
      <c r="A402" s="47"/>
      <c r="B402" s="48">
        <v>42762</v>
      </c>
      <c r="C402" s="44" t="str">
        <f t="shared" si="16"/>
        <v/>
      </c>
      <c r="D402" s="44" t="str">
        <f t="shared" si="17"/>
        <v/>
      </c>
      <c r="E402" s="44"/>
      <c r="F402" s="49" t="s">
        <v>23</v>
      </c>
      <c r="G402" s="49" t="s">
        <v>26</v>
      </c>
      <c r="H402" s="49" t="str">
        <f>IF(ISERROR(VLOOKUP(F402,Table3[[#All],[Type]],1,FALSE))=FALSE(),"",IF(F402="","",IFERROR(IFERROR(TræningsZone,StigningsløbZone),IF(F402="Intervalløb",IntervalZone,IF(F402="Temposkift",TemposkiftZone,IF(F402="Konkurrenceløb","N/A",IF(F402="Distanceløb",DistanceløbZone,"Ukendt træningstype")))))))</f>
        <v>Ae1</v>
      </c>
      <c r="I402" s="49" t="str">
        <f>IF(F402="Konkurrenceløb",KonkurrenceløbHastighed,IF(ISERROR(VLOOKUP(F402,Table3[[#All],[Type]],1,FALSE))=FALSE(),"",IF(F402="","",TræningsHastighed)))</f>
        <v>7:07,5</v>
      </c>
      <c r="J402" s="50">
        <f ca="1">IF(ISERROR(VLOOKUP(F402,Table3[[#All],[Type]],1,FALSE))=FALSE(),SUMIF(OFFSET(B402,1,0,50),B402,OFFSET(J402,1,0,50)),IF(F402="","",IF(ISERROR(VLOOKUP(F402,TræningsZoner!B:B,1,FALSE))=FALSE(),NormalTid,IF(F402="Stigningsløb",StigningsløbTid,IF(F402="Intervalløb",IntervalTid,IF(F402="Temposkift",TemposkiftTid,IF(F402="Konkurrenceløb",KonkurrenceløbTid,IF(F402="Distanceløb",DistanceløbTid,"Ukendt træningstype"))))))))</f>
        <v>15</v>
      </c>
      <c r="K402" s="51">
        <f ca="1">IF(ISERROR(VLOOKUP(F402,Table3[[#All],[Type]],1,FALSE))=FALSE(),SUMIF(OFFSET(B402,1,0,50),B402,OFFSET(K402,1,0,50)),IF(F402="","",IF(ISERROR(VLOOKUP(F402,TræningsZoner!B:B,1,FALSE))=FALSE(),NormalDistance,IF(F402="Stigningsløb",StigningsløbDistance,IF(F402="Intervalløb",IntervalDistance,IF(F402="Temposkift",TemposkiftDistance,IF(F402="konkurrenceløb",KonkurrenceløbDistance,IF(F402="Distanceløb",DistanceløbDistance,"Ukendt træningstype"))))))))</f>
        <v>2.1052631578947367</v>
      </c>
      <c r="L402" s="44"/>
      <c r="M402" s="45"/>
      <c r="N402" s="70"/>
    </row>
    <row r="403" spans="1:14" collapsed="1" x14ac:dyDescent="0.25">
      <c r="A403" s="42">
        <f t="shared" si="15"/>
        <v>42760</v>
      </c>
      <c r="B403" s="43">
        <v>42760</v>
      </c>
      <c r="C403" s="44">
        <f t="shared" si="16"/>
        <v>5</v>
      </c>
      <c r="D403" s="44">
        <f t="shared" si="17"/>
        <v>2017</v>
      </c>
      <c r="E403" s="44" t="s">
        <v>18</v>
      </c>
      <c r="F403" s="45" t="s">
        <v>22</v>
      </c>
      <c r="G403" s="45"/>
      <c r="H403" s="45" t="str">
        <f>IF(ISERROR(VLOOKUP(F403,Table3[[#All],[Type]],1,FALSE))=FALSE(),"",IF(F403="","",IFERROR(IFERROR(TræningsZone,StigningsløbZone),IF(F403="Intervalløb",IntervalZone,IF(F403="Temposkift",TemposkiftZone,IF(F403="Konkurrenceløb","N/A",IF(F403="Distanceløb",DistanceløbZone,"Ukendt træningstype")))))))</f>
        <v/>
      </c>
      <c r="I403" s="45" t="str">
        <f>IF(F403="Konkurrenceløb",KonkurrenceløbHastighed,IF(ISERROR(VLOOKUP(F403,Table3[[#All],[Type]],1,FALSE))=FALSE(),"",IF(F403="","",TræningsHastighed)))</f>
        <v/>
      </c>
      <c r="J403" s="44">
        <f ca="1">IF(ISERROR(VLOOKUP(F403,Table3[[#All],[Type]],1,FALSE))=FALSE(),SUMIF(OFFSET(B403,1,0,50),B403,OFFSET(J403,1,0,50)),IF(F403="","",IF(ISERROR(VLOOKUP(F403,TræningsZoner!B:B,1,FALSE))=FALSE(),NormalTid,IF(F403="Stigningsløb",StigningsløbTid,IF(F403="Intervalløb",IntervalTid,IF(F403="Temposkift",TemposkiftTid,IF(F403="Konkurrenceløb",KonkurrenceløbTid,IF(F403="Distanceløb",DistanceløbTid,"Ukendt træningstype"))))))))</f>
        <v>65</v>
      </c>
      <c r="K403" s="46">
        <f ca="1">IF(ISERROR(VLOOKUP(F403,Table3[[#All],[Type]],1,FALSE))=FALSE(),SUMIF(OFFSET(B403,1,0,50),B403,OFFSET(K403,1,0,50)),IF(F403="","",IF(ISERROR(VLOOKUP(F403,TræningsZoner!B:B,1,FALSE))=FALSE(),NormalDistance,IF(F403="Stigningsløb",StigningsløbDistance,IF(F403="Intervalløb",IntervalDistance,IF(F403="Temposkift",TemposkiftDistance,IF(F403="konkurrenceløb",KonkurrenceløbDistance,IF(F403="Distanceløb",DistanceløbDistance,"Ukendt træningstype"))))))))</f>
        <v>9.5202850877192979</v>
      </c>
      <c r="L403" s="44"/>
      <c r="M403" s="45"/>
      <c r="N403" s="70"/>
    </row>
    <row r="404" spans="1:14" hidden="1" outlineLevel="1" x14ac:dyDescent="0.25">
      <c r="A404" s="42"/>
      <c r="B404" s="48">
        <v>42760</v>
      </c>
      <c r="C404" s="44" t="str">
        <f t="shared" si="16"/>
        <v/>
      </c>
      <c r="D404" s="44" t="str">
        <f t="shared" si="17"/>
        <v/>
      </c>
      <c r="E404" s="44"/>
      <c r="F404" s="49" t="s">
        <v>23</v>
      </c>
      <c r="G404" s="49" t="s">
        <v>33</v>
      </c>
      <c r="H404" s="49" t="str">
        <f>IF(ISERROR(VLOOKUP(F404,Table3[[#All],[Type]],1,FALSE))=FALSE(),"",IF(F404="","",IFERROR(IFERROR(TræningsZone,StigningsløbZone),IF(F404="Intervalløb",IntervalZone,IF(F404="Temposkift",TemposkiftZone,IF(F404="Konkurrenceløb","N/A",IF(F404="Distanceløb",DistanceløbZone,"Ukendt træningstype")))))))</f>
        <v>Ae1</v>
      </c>
      <c r="I404" s="49" t="str">
        <f>IF(F404="Konkurrenceløb",KonkurrenceløbHastighed,IF(ISERROR(VLOOKUP(F404,Table3[[#All],[Type]],1,FALSE))=FALSE(),"",IF(F404="","",TræningsHastighed)))</f>
        <v>7:07,5</v>
      </c>
      <c r="J404" s="50">
        <f ca="1">IF(ISERROR(VLOOKUP(F404,Table3[[#All],[Type]],1,FALSE))=FALSE(),SUMIF(OFFSET(B404,1,0,50),B404,OFFSET(J404,1,0,50)),IF(F404="","",IF(ISERROR(VLOOKUP(F404,TræningsZoner!B:B,1,FALSE))=FALSE(),NormalTid,IF(F404="Stigningsløb",StigningsløbTid,IF(F404="Intervalløb",IntervalTid,IF(F404="Temposkift",TemposkiftTid,IF(F404="Konkurrenceløb",KonkurrenceløbTid,IF(F404="Distanceløb",DistanceløbTid,"Ukendt træningstype"))))))))</f>
        <v>20</v>
      </c>
      <c r="K404" s="51">
        <f ca="1">IF(ISERROR(VLOOKUP(F404,Table3[[#All],[Type]],1,FALSE))=FALSE(),SUMIF(OFFSET(B404,1,0,50),B404,OFFSET(K404,1,0,50)),IF(F404="","",IF(ISERROR(VLOOKUP(F404,TræningsZoner!B:B,1,FALSE))=FALSE(),NormalDistance,IF(F404="Stigningsløb",StigningsløbDistance,IF(F404="Intervalløb",IntervalDistance,IF(F404="Temposkift",TemposkiftDistance,IF(F404="konkurrenceløb",KonkurrenceløbDistance,IF(F404="Distanceløb",DistanceløbDistance,"Ukendt træningstype"))))))))</f>
        <v>2.807017543859649</v>
      </c>
      <c r="L404" s="44"/>
      <c r="M404" s="45"/>
      <c r="N404" s="70"/>
    </row>
    <row r="405" spans="1:14" hidden="1" outlineLevel="1" x14ac:dyDescent="0.25">
      <c r="A405" s="42"/>
      <c r="B405" s="48">
        <v>42760</v>
      </c>
      <c r="C405" s="44" t="str">
        <f t="shared" si="16"/>
        <v/>
      </c>
      <c r="D405" s="44" t="str">
        <f t="shared" si="17"/>
        <v/>
      </c>
      <c r="E405" s="44"/>
      <c r="F405" s="49" t="s">
        <v>39</v>
      </c>
      <c r="G405" s="49" t="s">
        <v>42</v>
      </c>
      <c r="H405" s="49" t="str">
        <f>IF(ISERROR(VLOOKUP(F405,Table3[[#All],[Type]],1,FALSE))=FALSE(),"",IF(F405="","",IFERROR(IFERROR(TræningsZone,StigningsløbZone),IF(F405="Intervalløb",IntervalZone,IF(F405="Temposkift",TemposkiftZone,IF(F405="Konkurrenceløb","N/A",IF(F405="Distanceløb",DistanceløbZone,"Ukendt træningstype")))))))</f>
        <v>MT</v>
      </c>
      <c r="I405" s="49" t="str">
        <f>IF(F405="Konkurrenceløb",KonkurrenceløbHastighed,IF(ISERROR(VLOOKUP(F405,Table3[[#All],[Type]],1,FALSE))=FALSE(),"",IF(F405="","",TræningsHastighed)))</f>
        <v>6:24</v>
      </c>
      <c r="J405" s="50">
        <f ca="1">IF(ISERROR(VLOOKUP(F405,Table3[[#All],[Type]],1,FALSE))=FALSE(),SUMIF(OFFSET(B405,1,0,50),B405,OFFSET(J405,1,0,50)),IF(F405="","",IF(ISERROR(VLOOKUP(F405,TræningsZoner!B:B,1,FALSE))=FALSE(),NormalTid,IF(F405="Stigningsløb",StigningsløbTid,IF(F405="Intervalløb",IntervalTid,IF(F405="Temposkift",TemposkiftTid,IF(F405="Konkurrenceløb",KonkurrenceløbTid,IF(F405="Distanceløb",DistanceløbTid,"Ukendt træningstype"))))))))</f>
        <v>25</v>
      </c>
      <c r="K405" s="51">
        <f ca="1">IF(ISERROR(VLOOKUP(F405,Table3[[#All],[Type]],1,FALSE))=FALSE(),SUMIF(OFFSET(B405,1,0,50),B405,OFFSET(K405,1,0,50)),IF(F405="","",IF(ISERROR(VLOOKUP(F405,TræningsZoner!B:B,1,FALSE))=FALSE(),NormalDistance,IF(F405="Stigningsløb",StigningsløbDistance,IF(F405="Intervalløb",IntervalDistance,IF(F405="Temposkift",TemposkiftDistance,IF(F405="konkurrenceløb",KonkurrenceløbDistance,IF(F405="Distanceløb",DistanceløbDistance,"Ukendt træningstype"))))))))</f>
        <v>3.90625</v>
      </c>
      <c r="L405" s="44"/>
      <c r="M405" s="45"/>
      <c r="N405" s="70"/>
    </row>
    <row r="406" spans="1:14" hidden="1" outlineLevel="1" x14ac:dyDescent="0.25">
      <c r="A406" s="42"/>
      <c r="B406" s="48">
        <v>42760</v>
      </c>
      <c r="C406" s="44" t="str">
        <f t="shared" si="16"/>
        <v/>
      </c>
      <c r="D406" s="44" t="str">
        <f t="shared" si="17"/>
        <v/>
      </c>
      <c r="E406" s="44"/>
      <c r="F406" s="49" t="s">
        <v>23</v>
      </c>
      <c r="G406" s="49" t="s">
        <v>33</v>
      </c>
      <c r="H406" s="49" t="str">
        <f>IF(ISERROR(VLOOKUP(F406,Table3[[#All],[Type]],1,FALSE))=FALSE(),"",IF(F406="","",IFERROR(IFERROR(TræningsZone,StigningsløbZone),IF(F406="Intervalløb",IntervalZone,IF(F406="Temposkift",TemposkiftZone,IF(F406="Konkurrenceløb","N/A",IF(F406="Distanceløb",DistanceløbZone,"Ukendt træningstype")))))))</f>
        <v>Ae1</v>
      </c>
      <c r="I406" s="49" t="str">
        <f>IF(F406="Konkurrenceløb",KonkurrenceløbHastighed,IF(ISERROR(VLOOKUP(F406,Table3[[#All],[Type]],1,FALSE))=FALSE(),"",IF(F406="","",TræningsHastighed)))</f>
        <v>7:07,5</v>
      </c>
      <c r="J406" s="50">
        <f ca="1">IF(ISERROR(VLOOKUP(F406,Table3[[#All],[Type]],1,FALSE))=FALSE(),SUMIF(OFFSET(B406,1,0,50),B406,OFFSET(J406,1,0,50)),IF(F406="","",IF(ISERROR(VLOOKUP(F406,TræningsZoner!B:B,1,FALSE))=FALSE(),NormalTid,IF(F406="Stigningsløb",StigningsløbTid,IF(F406="Intervalløb",IntervalTid,IF(F406="Temposkift",TemposkiftTid,IF(F406="Konkurrenceløb",KonkurrenceløbTid,IF(F406="Distanceløb",DistanceløbTid,"Ukendt træningstype"))))))))</f>
        <v>20</v>
      </c>
      <c r="K406" s="51">
        <f ca="1">IF(ISERROR(VLOOKUP(F406,Table3[[#All],[Type]],1,FALSE))=FALSE(),SUMIF(OFFSET(B406,1,0,50),B406,OFFSET(K406,1,0,50)),IF(F406="","",IF(ISERROR(VLOOKUP(F406,TræningsZoner!B:B,1,FALSE))=FALSE(),NormalDistance,IF(F406="Stigningsløb",StigningsløbDistance,IF(F406="Intervalløb",IntervalDistance,IF(F406="Temposkift",TemposkiftDistance,IF(F406="konkurrenceløb",KonkurrenceløbDistance,IF(F406="Distanceløb",DistanceløbDistance,"Ukendt træningstype"))))))))</f>
        <v>2.807017543859649</v>
      </c>
      <c r="L406" s="44"/>
      <c r="M406" s="45"/>
      <c r="N406" s="70"/>
    </row>
    <row r="407" spans="1:14" collapsed="1" x14ac:dyDescent="0.25">
      <c r="A407" s="42">
        <f t="shared" si="15"/>
        <v>42758</v>
      </c>
      <c r="B407" s="43">
        <v>42758</v>
      </c>
      <c r="C407" s="44">
        <f t="shared" si="16"/>
        <v>5</v>
      </c>
      <c r="D407" s="44">
        <f t="shared" si="17"/>
        <v>2017</v>
      </c>
      <c r="E407" s="44" t="s">
        <v>18</v>
      </c>
      <c r="F407" s="45" t="s">
        <v>25</v>
      </c>
      <c r="G407" s="45"/>
      <c r="H407" s="45" t="str">
        <f>IF(ISERROR(VLOOKUP(F407,Table3[[#All],[Type]],1,FALSE))=FALSE(),"",IF(F407="","",IFERROR(IFERROR(TræningsZone,StigningsløbZone),IF(F407="Intervalløb",IntervalZone,IF(F407="Temposkift",TemposkiftZone,IF(F407="Konkurrenceløb","N/A",IF(F407="Distanceløb",DistanceløbZone,"Ukendt træningstype")))))))</f>
        <v/>
      </c>
      <c r="I407" s="45" t="str">
        <f>IF(F407="Konkurrenceløb",KonkurrenceløbHastighed,IF(ISERROR(VLOOKUP(F407,Table3[[#All],[Type]],1,FALSE))=FALSE(),"",IF(F407="","",TræningsHastighed)))</f>
        <v/>
      </c>
      <c r="J407" s="44">
        <f ca="1">IF(ISERROR(VLOOKUP(F407,Table3[[#All],[Type]],1,FALSE))=FALSE(),SUMIF(OFFSET(B407,1,0,50),B407,OFFSET(J407,1,0,50)),IF(F407="","",IF(ISERROR(VLOOKUP(F407,TræningsZoner!B:B,1,FALSE))=FALSE(),NormalTid,IF(F407="Stigningsløb",StigningsløbTid,IF(F407="Intervalløb",IntervalTid,IF(F407="Temposkift",TemposkiftTid,IF(F407="Konkurrenceløb",KonkurrenceløbTid,IF(F407="Distanceløb",DistanceløbTid,"Ukendt træningstype"))))))))</f>
        <v>109.36333333333333</v>
      </c>
      <c r="K407" s="46">
        <f ca="1">IF(ISERROR(VLOOKUP(F407,Table3[[#All],[Type]],1,FALSE))=FALSE(),SUMIF(OFFSET(B407,1,0,50),B407,OFFSET(K407,1,0,50)),IF(F407="","",IF(ISERROR(VLOOKUP(F407,TræningsZoner!B:B,1,FALSE))=FALSE(),NormalDistance,IF(F407="Stigningsløb",StigningsløbDistance,IF(F407="Intervalløb",IntervalDistance,IF(F407="Temposkift",TemposkiftDistance,IF(F407="konkurrenceløb",KonkurrenceløbDistance,IF(F407="Distanceløb",DistanceløbDistance,"Ukendt træningstype"))))))))</f>
        <v>15.510526315789473</v>
      </c>
      <c r="L407" s="44"/>
      <c r="M407" s="45"/>
      <c r="N407" s="70"/>
    </row>
    <row r="408" spans="1:14" hidden="1" outlineLevel="1" x14ac:dyDescent="0.25">
      <c r="A408" s="42"/>
      <c r="B408" s="48">
        <v>42758</v>
      </c>
      <c r="C408" s="44" t="str">
        <f t="shared" si="16"/>
        <v/>
      </c>
      <c r="D408" s="44" t="str">
        <f t="shared" si="17"/>
        <v/>
      </c>
      <c r="E408" s="44"/>
      <c r="F408" s="49" t="s">
        <v>23</v>
      </c>
      <c r="G408" s="49" t="s">
        <v>26</v>
      </c>
      <c r="H408" s="49" t="str">
        <f>IF(ISERROR(VLOOKUP(F408,Table3[[#All],[Type]],1,FALSE))=FALSE(),"",IF(F408="","",IFERROR(IFERROR(TræningsZone,StigningsløbZone),IF(F408="Intervalløb",IntervalZone,IF(F408="Temposkift",TemposkiftZone,IF(F408="Konkurrenceløb","N/A",IF(F408="Distanceløb",DistanceløbZone,"Ukendt træningstype")))))))</f>
        <v>Ae1</v>
      </c>
      <c r="I408" s="49" t="str">
        <f>IF(F408="Konkurrenceløb",KonkurrenceløbHastighed,IF(ISERROR(VLOOKUP(F408,Table3[[#All],[Type]],1,FALSE))=FALSE(),"",IF(F408="","",TræningsHastighed)))</f>
        <v>7:07,5</v>
      </c>
      <c r="J408" s="50">
        <f ca="1">IF(ISERROR(VLOOKUP(F408,Table3[[#All],[Type]],1,FALSE))=FALSE(),SUMIF(OFFSET(B408,1,0,50),B408,OFFSET(J408,1,0,50)),IF(F408="","",IF(ISERROR(VLOOKUP(F408,TræningsZoner!B:B,1,FALSE))=FALSE(),NormalTid,IF(F408="Stigningsløb",StigningsløbTid,IF(F408="Intervalløb",IntervalTid,IF(F408="Temposkift",TemposkiftTid,IF(F408="Konkurrenceløb",KonkurrenceløbTid,IF(F408="Distanceløb",DistanceløbTid,"Ukendt træningstype"))))))))</f>
        <v>15</v>
      </c>
      <c r="K408" s="51">
        <f ca="1">IF(ISERROR(VLOOKUP(F408,Table3[[#All],[Type]],1,FALSE))=FALSE(),SUMIF(OFFSET(B408,1,0,50),B408,OFFSET(K408,1,0,50)),IF(F408="","",IF(ISERROR(VLOOKUP(F408,TræningsZoner!B:B,1,FALSE))=FALSE(),NormalDistance,IF(F408="Stigningsløb",StigningsløbDistance,IF(F408="Intervalløb",IntervalDistance,IF(F408="Temposkift",TemposkiftDistance,IF(F408="konkurrenceløb",KonkurrenceløbDistance,IF(F408="Distanceløb",DistanceløbDistance,"Ukendt træningstype"))))))))</f>
        <v>2.1052631578947367</v>
      </c>
      <c r="L408" s="44"/>
      <c r="M408" s="45"/>
      <c r="N408" s="70"/>
    </row>
    <row r="409" spans="1:14" hidden="1" outlineLevel="1" x14ac:dyDescent="0.25">
      <c r="A409" s="42"/>
      <c r="B409" s="48">
        <v>42758</v>
      </c>
      <c r="C409" s="44" t="str">
        <f t="shared" si="16"/>
        <v/>
      </c>
      <c r="D409" s="44" t="str">
        <f t="shared" si="17"/>
        <v/>
      </c>
      <c r="E409" s="44"/>
      <c r="F409" s="49" t="s">
        <v>27</v>
      </c>
      <c r="G409" s="49" t="s">
        <v>28</v>
      </c>
      <c r="H409" s="49" t="str">
        <f>IF(ISERROR(VLOOKUP(F409,Table3[[#All],[Type]],1,FALSE))=FALSE(),"",IF(F409="","",IFERROR(IFERROR(TræningsZone,StigningsløbZone),IF(F409="Intervalløb",IntervalZone,IF(F409="Temposkift",TemposkiftZone,IF(F409="Konkurrenceløb","N/A",IF(F409="Distanceløb",DistanceløbZone,"Ukendt træningstype")))))))</f>
        <v>AT</v>
      </c>
      <c r="I409" s="49" t="str">
        <f>IF(F409="Konkurrenceløb",KonkurrenceløbHastighed,IF(ISERROR(VLOOKUP(F409,Table3[[#All],[Type]],1,FALSE))=FALSE(),"",IF(F409="","",TræningsHastighed)))</f>
        <v>5:56</v>
      </c>
      <c r="J409" s="50">
        <f ca="1">IF(ISERROR(VLOOKUP(F409,Table3[[#All],[Type]],1,FALSE))=FALSE(),SUMIF(OFFSET(B409,1,0,50),B409,OFFSET(J409,1,0,50)),IF(F409="","",IF(ISERROR(VLOOKUP(F409,TræningsZoner!B:B,1,FALSE))=FALSE(),NormalTid,IF(F409="Stigningsløb",StigningsløbTid,IF(F409="Intervalløb",IntervalTid,IF(F409="Temposkift",TemposkiftTid,IF(F409="Konkurrenceløb",KonkurrenceløbTid,IF(F409="Distanceløb",DistanceløbTid,"Ukendt træningstype"))))))))</f>
        <v>1.78</v>
      </c>
      <c r="K409" s="51">
        <f ca="1">IF(ISERROR(VLOOKUP(F409,Table3[[#All],[Type]],1,FALSE))=FALSE(),SUMIF(OFFSET(B409,1,0,50),B409,OFFSET(K409,1,0,50)),IF(F409="","",IF(ISERROR(VLOOKUP(F409,TræningsZoner!B:B,1,FALSE))=FALSE(),NormalDistance,IF(F409="Stigningsløb",StigningsløbDistance,IF(F409="Intervalløb",IntervalDistance,IF(F409="Temposkift",TemposkiftDistance,IF(F409="konkurrenceløb",KonkurrenceløbDistance,IF(F409="Distanceløb",DistanceløbDistance,"Ukendt træningstype"))))))))</f>
        <v>0.3</v>
      </c>
      <c r="L409" s="44"/>
      <c r="M409" s="45"/>
      <c r="N409" s="70"/>
    </row>
    <row r="410" spans="1:14" hidden="1" outlineLevel="1" x14ac:dyDescent="0.25">
      <c r="A410" s="42"/>
      <c r="B410" s="48">
        <v>42758</v>
      </c>
      <c r="C410" s="44" t="str">
        <f t="shared" si="16"/>
        <v/>
      </c>
      <c r="D410" s="44" t="str">
        <f t="shared" si="17"/>
        <v/>
      </c>
      <c r="E410" s="44"/>
      <c r="F410" s="49" t="s">
        <v>29</v>
      </c>
      <c r="G410" s="49" t="s">
        <v>61</v>
      </c>
      <c r="H410" s="49" t="str">
        <f>IF(ISERROR(VLOOKUP(F410,Table3[[#All],[Type]],1,FALSE))=FALSE(),"",IF(F410="","",IFERROR(IFERROR(TræningsZone,StigningsløbZone),IF(F410="Intervalløb",IntervalZone,IF(F410="Temposkift",TemposkiftZone,IF(F410="Konkurrenceløb","N/A",IF(F410="Distanceløb",DistanceløbZone,"Ukendt træningstype")))))))</f>
        <v>MT</v>
      </c>
      <c r="I410" s="49" t="str">
        <f>IF(F410="Konkurrenceløb",KonkurrenceløbHastighed,IF(ISERROR(VLOOKUP(F410,Table3[[#All],[Type]],1,FALSE))=FALSE(),"",IF(F410="","",TræningsHastighed)))</f>
        <v>6:24</v>
      </c>
      <c r="J410" s="50">
        <f ca="1">IF(ISERROR(VLOOKUP(F410,Table3[[#All],[Type]],1,FALSE))=FALSE(),SUMIF(OFFSET(B410,1,0,50),B410,OFFSET(J410,1,0,50)),IF(F410="","",IF(ISERROR(VLOOKUP(F410,TræningsZoner!B:B,1,FALSE))=FALSE(),NormalTid,IF(F410="Stigningsløb",StigningsløbTid,IF(F410="Intervalløb",IntervalTid,IF(F410="Temposkift",TemposkiftTid,IF(F410="Konkurrenceløb",KonkurrenceløbTid,IF(F410="Distanceløb",DistanceløbTid,"Ukendt træningstype"))))))))</f>
        <v>77.583333333333329</v>
      </c>
      <c r="K410" s="51">
        <f ca="1">IF(ISERROR(VLOOKUP(F410,Table3[[#All],[Type]],1,FALSE))=FALSE(),SUMIF(OFFSET(B410,1,0,50),B410,OFFSET(K410,1,0,50)),IF(F410="","",IF(ISERROR(VLOOKUP(F410,TræningsZoner!B:B,1,FALSE))=FALSE(),NormalDistance,IF(F410="Stigningsløb",StigningsløbDistance,IF(F410="Intervalløb",IntervalDistance,IF(F410="Temposkift",TemposkiftDistance,IF(F410="konkurrenceløb",KonkurrenceløbDistance,IF(F410="Distanceløb",DistanceløbDistance,"Ukendt træningstype"))))))))</f>
        <v>11</v>
      </c>
      <c r="L410" s="44"/>
      <c r="M410" s="45"/>
      <c r="N410" s="70"/>
    </row>
    <row r="411" spans="1:14" hidden="1" outlineLevel="1" x14ac:dyDescent="0.25">
      <c r="A411" s="42"/>
      <c r="B411" s="48">
        <v>42758</v>
      </c>
      <c r="C411" s="44" t="str">
        <f t="shared" si="16"/>
        <v/>
      </c>
      <c r="D411" s="44" t="str">
        <f t="shared" si="17"/>
        <v/>
      </c>
      <c r="E411" s="44"/>
      <c r="F411" s="49" t="s">
        <v>23</v>
      </c>
      <c r="G411" s="49" t="s">
        <v>26</v>
      </c>
      <c r="H411" s="49" t="str">
        <f>IF(ISERROR(VLOOKUP(F411,Table3[[#All],[Type]],1,FALSE))=FALSE(),"",IF(F411="","",IFERROR(IFERROR(TræningsZone,StigningsløbZone),IF(F411="Intervalløb",IntervalZone,IF(F411="Temposkift",TemposkiftZone,IF(F411="Konkurrenceløb","N/A",IF(F411="Distanceløb",DistanceløbZone,"Ukendt træningstype")))))))</f>
        <v>Ae1</v>
      </c>
      <c r="I411" s="49" t="str">
        <f>IF(F411="Konkurrenceløb",KonkurrenceløbHastighed,IF(ISERROR(VLOOKUP(F411,Table3[[#All],[Type]],1,FALSE))=FALSE(),"",IF(F411="","",TræningsHastighed)))</f>
        <v>7:07,5</v>
      </c>
      <c r="J411" s="50">
        <f ca="1">IF(ISERROR(VLOOKUP(F411,Table3[[#All],[Type]],1,FALSE))=FALSE(),SUMIF(OFFSET(B411,1,0,50),B411,OFFSET(J411,1,0,50)),IF(F411="","",IF(ISERROR(VLOOKUP(F411,TræningsZoner!B:B,1,FALSE))=FALSE(),NormalTid,IF(F411="Stigningsløb",StigningsløbTid,IF(F411="Intervalløb",IntervalTid,IF(F411="Temposkift",TemposkiftTid,IF(F411="Konkurrenceløb",KonkurrenceløbTid,IF(F411="Distanceløb",DistanceløbTid,"Ukendt træningstype"))))))))</f>
        <v>15</v>
      </c>
      <c r="K411" s="51">
        <f ca="1">IF(ISERROR(VLOOKUP(F411,Table3[[#All],[Type]],1,FALSE))=FALSE(),SUMIF(OFFSET(B411,1,0,50),B411,OFFSET(K411,1,0,50)),IF(F411="","",IF(ISERROR(VLOOKUP(F411,TræningsZoner!B:B,1,FALSE))=FALSE(),NormalDistance,IF(F411="Stigningsløb",StigningsløbDistance,IF(F411="Intervalløb",IntervalDistance,IF(F411="Temposkift",TemposkiftDistance,IF(F411="konkurrenceløb",KonkurrenceløbDistance,IF(F411="Distanceløb",DistanceløbDistance,"Ukendt træningstype"))))))))</f>
        <v>2.1052631578947367</v>
      </c>
      <c r="L411" s="44"/>
      <c r="M411" s="45"/>
      <c r="N411" s="70"/>
    </row>
    <row r="412" spans="1:14" collapsed="1" x14ac:dyDescent="0.25">
      <c r="A412" s="42">
        <f t="shared" si="15"/>
        <v>42756</v>
      </c>
      <c r="B412" s="43">
        <v>42756</v>
      </c>
      <c r="C412" s="44">
        <f t="shared" si="16"/>
        <v>4</v>
      </c>
      <c r="D412" s="44">
        <f t="shared" si="17"/>
        <v>2017</v>
      </c>
      <c r="E412" s="44" t="s">
        <v>18</v>
      </c>
      <c r="F412" s="45" t="s">
        <v>31</v>
      </c>
      <c r="G412" s="45"/>
      <c r="H412" s="45" t="str">
        <f>IF(ISERROR(VLOOKUP(F412,Table3[[#All],[Type]],1,FALSE))=FALSE(),"",IF(F412="","",IFERROR(IFERROR(TræningsZone,StigningsløbZone),IF(F412="Intervalløb",IntervalZone,IF(F412="Temposkift",TemposkiftZone,IF(F412="Konkurrenceløb","N/A",IF(F412="Distanceløb",DistanceløbZone,"Ukendt træningstype")))))))</f>
        <v/>
      </c>
      <c r="I412" s="45" t="str">
        <f>IF(F412="Konkurrenceløb",KonkurrenceløbHastighed,IF(ISERROR(VLOOKUP(F412,Table3[[#All],[Type]],1,FALSE))=FALSE(),"",IF(F412="","",TræningsHastighed)))</f>
        <v/>
      </c>
      <c r="J412" s="44">
        <f ca="1">IF(ISERROR(VLOOKUP(F412,Table3[[#All],[Type]],1,FALSE))=FALSE(),SUMIF(OFFSET(B412,1,0,50),B412,OFFSET(J412,1,0,50)),IF(F412="","",IF(ISERROR(VLOOKUP(F412,TræningsZoner!B:B,1,FALSE))=FALSE(),NormalTid,IF(F412="Stigningsløb",StigningsløbTid,IF(F412="Intervalløb",IntervalTid,IF(F412="Temposkift",TemposkiftTid,IF(F412="Konkurrenceløb",KonkurrenceløbTid,IF(F412="Distanceløb",DistanceløbTid,"Ukendt træningstype"))))))))</f>
        <v>80</v>
      </c>
      <c r="K412" s="46">
        <f ca="1">IF(ISERROR(VLOOKUP(F412,Table3[[#All],[Type]],1,FALSE))=FALSE(),SUMIF(OFFSET(B412,1,0,50),B412,OFFSET(K412,1,0,50)),IF(F412="","",IF(ISERROR(VLOOKUP(F412,TræningsZoner!B:B,1,FALSE))=FALSE(),NormalDistance,IF(F412="Stigningsløb",StigningsløbDistance,IF(F412="Intervalløb",IntervalDistance,IF(F412="Temposkift",TemposkiftDistance,IF(F412="konkurrenceløb",KonkurrenceløbDistance,IF(F412="Distanceløb",DistanceløbDistance,"Ukendt træningstype"))))))))</f>
        <v>9.9031371624421443</v>
      </c>
      <c r="L412" s="44"/>
      <c r="M412" s="45"/>
      <c r="N412" s="70"/>
    </row>
    <row r="413" spans="1:14" hidden="1" outlineLevel="1" x14ac:dyDescent="0.25">
      <c r="A413" s="42"/>
      <c r="B413" s="48">
        <v>42756</v>
      </c>
      <c r="C413" s="44" t="str">
        <f t="shared" si="16"/>
        <v/>
      </c>
      <c r="D413" s="44" t="str">
        <f t="shared" si="17"/>
        <v/>
      </c>
      <c r="E413" s="44"/>
      <c r="F413" s="49" t="s">
        <v>41</v>
      </c>
      <c r="G413" s="49" t="s">
        <v>26</v>
      </c>
      <c r="H413" s="49" t="str">
        <f>IF(ISERROR(VLOOKUP(F413,Table3[[#All],[Type]],1,FALSE))=FALSE(),"",IF(F413="","",IFERROR(IFERROR(TræningsZone,StigningsløbZone),IF(F413="Intervalløb",IntervalZone,IF(F413="Temposkift",TemposkiftZone,IF(F413="Konkurrenceløb","N/A",IF(F413="Distanceløb",DistanceløbZone,"Ukendt træningstype")))))))</f>
        <v>Rest</v>
      </c>
      <c r="I413" s="49" t="str">
        <f>IF(F413="Konkurrenceløb",KonkurrenceløbHastighed,IF(ISERROR(VLOOKUP(F413,Table3[[#All],[Type]],1,FALSE))=FALSE(),"",IF(F413="","",TræningsHastighed)))</f>
        <v>9:59,5</v>
      </c>
      <c r="J413" s="50">
        <f ca="1">IF(ISERROR(VLOOKUP(F413,Table3[[#All],[Type]],1,FALSE))=FALSE(),SUMIF(OFFSET(B413,1,0,50),B413,OFFSET(J413,1,0,50)),IF(F413="","",IF(ISERROR(VLOOKUP(F413,TræningsZoner!B:B,1,FALSE))=FALSE(),NormalTid,IF(F413="Stigningsløb",StigningsløbTid,IF(F413="Intervalløb",IntervalTid,IF(F413="Temposkift",TemposkiftTid,IF(F413="Konkurrenceløb",KonkurrenceløbTid,IF(F413="Distanceløb",DistanceløbTid,"Ukendt træningstype"))))))))</f>
        <v>15</v>
      </c>
      <c r="K413" s="51">
        <f ca="1">IF(ISERROR(VLOOKUP(F413,Table3[[#All],[Type]],1,FALSE))=FALSE(),SUMIF(OFFSET(B413,1,0,50),B413,OFFSET(K413,1,0,50)),IF(F413="","",IF(ISERROR(VLOOKUP(F413,TræningsZoner!B:B,1,FALSE))=FALSE(),NormalDistance,IF(F413="Stigningsløb",StigningsløbDistance,IF(F413="Intervalløb",IntervalDistance,IF(F413="Temposkift",TemposkiftDistance,IF(F413="konkurrenceløb",KonkurrenceløbDistance,IF(F413="Distanceløb",DistanceløbDistance,"Ukendt træningstype"))))))))</f>
        <v>1.5012510425354462</v>
      </c>
      <c r="L413" s="44"/>
      <c r="M413" s="45"/>
      <c r="N413" s="70"/>
    </row>
    <row r="414" spans="1:14" hidden="1" outlineLevel="1" x14ac:dyDescent="0.25">
      <c r="A414" s="42"/>
      <c r="B414" s="48">
        <v>42756</v>
      </c>
      <c r="C414" s="44" t="str">
        <f t="shared" si="16"/>
        <v/>
      </c>
      <c r="D414" s="44" t="str">
        <f t="shared" si="17"/>
        <v/>
      </c>
      <c r="E414" s="44"/>
      <c r="F414" s="49" t="s">
        <v>23</v>
      </c>
      <c r="G414" s="49" t="s">
        <v>33</v>
      </c>
      <c r="H414" s="49" t="str">
        <f>IF(ISERROR(VLOOKUP(F414,Table3[[#All],[Type]],1,FALSE))=FALSE(),"",IF(F414="","",IFERROR(IFERROR(TræningsZone,StigningsløbZone),IF(F414="Intervalløb",IntervalZone,IF(F414="Temposkift",TemposkiftZone,IF(F414="Konkurrenceløb","N/A",IF(F414="Distanceløb",DistanceløbZone,"Ukendt træningstype")))))))</f>
        <v>Ae1</v>
      </c>
      <c r="I414" s="49" t="str">
        <f>IF(F414="Konkurrenceløb",KonkurrenceløbHastighed,IF(ISERROR(VLOOKUP(F414,Table3[[#All],[Type]],1,FALSE))=FALSE(),"",IF(F414="","",TræningsHastighed)))</f>
        <v>7:07,5</v>
      </c>
      <c r="J414" s="50">
        <f ca="1">IF(ISERROR(VLOOKUP(F414,Table3[[#All],[Type]],1,FALSE))=FALSE(),SUMIF(OFFSET(B414,1,0,50),B414,OFFSET(J414,1,0,50)),IF(F414="","",IF(ISERROR(VLOOKUP(F414,TræningsZoner!B:B,1,FALSE))=FALSE(),NormalTid,IF(F414="Stigningsløb",StigningsløbTid,IF(F414="Intervalløb",IntervalTid,IF(F414="Temposkift",TemposkiftTid,IF(F414="Konkurrenceløb",KonkurrenceløbTid,IF(F414="Distanceløb",DistanceløbTid,"Ukendt træningstype"))))))))</f>
        <v>20</v>
      </c>
      <c r="K414" s="51">
        <f ca="1">IF(ISERROR(VLOOKUP(F414,Table3[[#All],[Type]],1,FALSE))=FALSE(),SUMIF(OFFSET(B414,1,0,50),B414,OFFSET(K414,1,0,50)),IF(F414="","",IF(ISERROR(VLOOKUP(F414,TræningsZoner!B:B,1,FALSE))=FALSE(),NormalDistance,IF(F414="Stigningsløb",StigningsløbDistance,IF(F414="Intervalløb",IntervalDistance,IF(F414="Temposkift",TemposkiftDistance,IF(F414="konkurrenceløb",KonkurrenceløbDistance,IF(F414="Distanceløb",DistanceløbDistance,"Ukendt træningstype"))))))))</f>
        <v>2.807017543859649</v>
      </c>
      <c r="L414" s="44"/>
      <c r="M414" s="45"/>
      <c r="N414" s="70"/>
    </row>
    <row r="415" spans="1:14" hidden="1" outlineLevel="1" x14ac:dyDescent="0.25">
      <c r="A415" s="42"/>
      <c r="B415" s="48">
        <v>42756</v>
      </c>
      <c r="C415" s="44" t="str">
        <f t="shared" si="16"/>
        <v/>
      </c>
      <c r="D415" s="44" t="str">
        <f t="shared" si="17"/>
        <v/>
      </c>
      <c r="E415" s="44"/>
      <c r="F415" s="49" t="s">
        <v>32</v>
      </c>
      <c r="G415" s="49" t="s">
        <v>34</v>
      </c>
      <c r="H415" s="49" t="str">
        <f>IF(ISERROR(VLOOKUP(F415,Table3[[#All],[Type]],1,FALSE))=FALSE(),"",IF(F415="","",IFERROR(IFERROR(TræningsZone,StigningsløbZone),IF(F415="Intervalløb",IntervalZone,IF(F415="Temposkift",TemposkiftZone,IF(F415="Konkurrenceløb","N/A",IF(F415="Distanceløb",DistanceløbZone,"Ukendt træningstype")))))))</f>
        <v>Ae2</v>
      </c>
      <c r="I415" s="49" t="str">
        <f>IF(F415="Konkurrenceløb",KonkurrenceløbHastighed,IF(ISERROR(VLOOKUP(F415,Table3[[#All],[Type]],1,FALSE))=FALSE(),"",IF(F415="","",TræningsHastighed)))</f>
        <v>6:28</v>
      </c>
      <c r="J415" s="50">
        <f ca="1">IF(ISERROR(VLOOKUP(F415,Table3[[#All],[Type]],1,FALSE))=FALSE(),SUMIF(OFFSET(B415,1,0,50),B415,OFFSET(J415,1,0,50)),IF(F415="","",IF(ISERROR(VLOOKUP(F415,TræningsZoner!B:B,1,FALSE))=FALSE(),NormalTid,IF(F415="Stigningsløb",StigningsløbTid,IF(F415="Intervalløb",IntervalTid,IF(F415="Temposkift",TemposkiftTid,IF(F415="Konkurrenceløb",KonkurrenceløbTid,IF(F415="Distanceløb",DistanceløbTid,"Ukendt træningstype"))))))))</f>
        <v>10</v>
      </c>
      <c r="K415" s="51">
        <f ca="1">IF(ISERROR(VLOOKUP(F415,Table3[[#All],[Type]],1,FALSE))=FALSE(),SUMIF(OFFSET(B415,1,0,50),B415,OFFSET(K415,1,0,50)),IF(F415="","",IF(ISERROR(VLOOKUP(F415,TræningsZoner!B:B,1,FALSE))=FALSE(),NormalDistance,IF(F415="Stigningsløb",StigningsløbDistance,IF(F415="Intervalløb",IntervalDistance,IF(F415="Temposkift",TemposkiftDistance,IF(F415="konkurrenceløb",KonkurrenceløbDistance,IF(F415="Distanceløb",DistanceløbDistance,"Ukendt træningstype"))))))))</f>
        <v>1.5463917525773196</v>
      </c>
      <c r="L415" s="44"/>
      <c r="M415" s="45"/>
      <c r="N415" s="70"/>
    </row>
    <row r="416" spans="1:14" hidden="1" outlineLevel="1" x14ac:dyDescent="0.25">
      <c r="A416" s="42"/>
      <c r="B416" s="48">
        <v>42756</v>
      </c>
      <c r="C416" s="44" t="str">
        <f t="shared" si="16"/>
        <v/>
      </c>
      <c r="D416" s="44" t="str">
        <f t="shared" si="17"/>
        <v/>
      </c>
      <c r="E416" s="44"/>
      <c r="F416" s="49" t="s">
        <v>41</v>
      </c>
      <c r="G416" s="49" t="s">
        <v>43</v>
      </c>
      <c r="H416" s="49" t="str">
        <f>IF(ISERROR(VLOOKUP(F416,Table3[[#All],[Type]],1,FALSE))=FALSE(),"",IF(F416="","",IFERROR(IFERROR(TræningsZone,StigningsløbZone),IF(F416="Intervalløb",IntervalZone,IF(F416="Temposkift",TemposkiftZone,IF(F416="Konkurrenceløb","N/A",IF(F416="Distanceløb",DistanceløbZone,"Ukendt træningstype")))))))</f>
        <v>Rest</v>
      </c>
      <c r="I416" s="49" t="str">
        <f>IF(F416="Konkurrenceløb",KonkurrenceløbHastighed,IF(ISERROR(VLOOKUP(F416,Table3[[#All],[Type]],1,FALSE))=FALSE(),"",IF(F416="","",TræningsHastighed)))</f>
        <v>9:59,5</v>
      </c>
      <c r="J416" s="50">
        <f ca="1">IF(ISERROR(VLOOKUP(F416,Table3[[#All],[Type]],1,FALSE))=FALSE(),SUMIF(OFFSET(B416,1,0,50),B416,OFFSET(J416,1,0,50)),IF(F416="","",IF(ISERROR(VLOOKUP(F416,TræningsZoner!B:B,1,FALSE))=FALSE(),NormalTid,IF(F416="Stigningsløb",StigningsløbTid,IF(F416="Intervalløb",IntervalTid,IF(F416="Temposkift",TemposkiftTid,IF(F416="Konkurrenceløb",KonkurrenceløbTid,IF(F416="Distanceløb",DistanceløbTid,"Ukendt træningstype"))))))))</f>
        <v>5</v>
      </c>
      <c r="K416" s="51">
        <f ca="1">IF(ISERROR(VLOOKUP(F416,Table3[[#All],[Type]],1,FALSE))=FALSE(),SUMIF(OFFSET(B416,1,0,50),B416,OFFSET(K416,1,0,50)),IF(F416="","",IF(ISERROR(VLOOKUP(F416,TræningsZoner!B:B,1,FALSE))=FALSE(),NormalDistance,IF(F416="Stigningsløb",StigningsløbDistance,IF(F416="Intervalløb",IntervalDistance,IF(F416="Temposkift",TemposkiftDistance,IF(F416="konkurrenceløb",KonkurrenceløbDistance,IF(F416="Distanceløb",DistanceløbDistance,"Ukendt træningstype"))))))))</f>
        <v>0.50041701417848206</v>
      </c>
      <c r="L416" s="44"/>
      <c r="M416" s="45"/>
      <c r="N416" s="70"/>
    </row>
    <row r="417" spans="1:14" hidden="1" outlineLevel="1" x14ac:dyDescent="0.25">
      <c r="A417" s="42"/>
      <c r="B417" s="48">
        <v>42756</v>
      </c>
      <c r="C417" s="44" t="str">
        <f t="shared" si="16"/>
        <v/>
      </c>
      <c r="D417" s="44" t="str">
        <f t="shared" si="17"/>
        <v/>
      </c>
      <c r="E417" s="44"/>
      <c r="F417" s="49" t="s">
        <v>32</v>
      </c>
      <c r="G417" s="49" t="s">
        <v>34</v>
      </c>
      <c r="H417" s="49" t="str">
        <f>IF(ISERROR(VLOOKUP(F417,Table3[[#All],[Type]],1,FALSE))=FALSE(),"",IF(F417="","",IFERROR(IFERROR(TræningsZone,StigningsløbZone),IF(F417="Intervalløb",IntervalZone,IF(F417="Temposkift",TemposkiftZone,IF(F417="Konkurrenceløb","N/A",IF(F417="Distanceløb",DistanceløbZone,"Ukendt træningstype")))))))</f>
        <v>Ae2</v>
      </c>
      <c r="I417" s="49" t="str">
        <f>IF(F417="Konkurrenceløb",KonkurrenceløbHastighed,IF(ISERROR(VLOOKUP(F417,Table3[[#All],[Type]],1,FALSE))=FALSE(),"",IF(F417="","",TræningsHastighed)))</f>
        <v>6:28</v>
      </c>
      <c r="J417" s="50">
        <f ca="1">IF(ISERROR(VLOOKUP(F417,Table3[[#All],[Type]],1,FALSE))=FALSE(),SUMIF(OFFSET(B417,1,0,50),B417,OFFSET(J417,1,0,50)),IF(F417="","",IF(ISERROR(VLOOKUP(F417,TræningsZoner!B:B,1,FALSE))=FALSE(),NormalTid,IF(F417="Stigningsløb",StigningsløbTid,IF(F417="Intervalløb",IntervalTid,IF(F417="Temposkift",TemposkiftTid,IF(F417="Konkurrenceløb",KonkurrenceløbTid,IF(F417="Distanceløb",DistanceløbTid,"Ukendt træningstype"))))))))</f>
        <v>10</v>
      </c>
      <c r="K417" s="51">
        <f ca="1">IF(ISERROR(VLOOKUP(F417,Table3[[#All],[Type]],1,FALSE))=FALSE(),SUMIF(OFFSET(B417,1,0,50),B417,OFFSET(K417,1,0,50)),IF(F417="","",IF(ISERROR(VLOOKUP(F417,TræningsZoner!B:B,1,FALSE))=FALSE(),NormalDistance,IF(F417="Stigningsløb",StigningsløbDistance,IF(F417="Intervalløb",IntervalDistance,IF(F417="Temposkift",TemposkiftDistance,IF(F417="konkurrenceløb",KonkurrenceløbDistance,IF(F417="Distanceløb",DistanceløbDistance,"Ukendt træningstype"))))))))</f>
        <v>1.5463917525773196</v>
      </c>
      <c r="L417" s="44"/>
      <c r="M417" s="45"/>
      <c r="N417" s="70"/>
    </row>
    <row r="418" spans="1:14" hidden="1" outlineLevel="1" x14ac:dyDescent="0.25">
      <c r="A418" s="42"/>
      <c r="B418" s="48">
        <v>42756</v>
      </c>
      <c r="C418" s="44" t="str">
        <f t="shared" si="16"/>
        <v/>
      </c>
      <c r="D418" s="44" t="str">
        <f t="shared" si="17"/>
        <v/>
      </c>
      <c r="E418" s="44"/>
      <c r="F418" s="49" t="s">
        <v>41</v>
      </c>
      <c r="G418" s="49" t="s">
        <v>33</v>
      </c>
      <c r="H418" s="49" t="str">
        <f>IF(ISERROR(VLOOKUP(F418,Table3[[#All],[Type]],1,FALSE))=FALSE(),"",IF(F418="","",IFERROR(IFERROR(TræningsZone,StigningsløbZone),IF(F418="Intervalløb",IntervalZone,IF(F418="Temposkift",TemposkiftZone,IF(F418="Konkurrenceløb","N/A",IF(F418="Distanceløb",DistanceløbZone,"Ukendt træningstype")))))))</f>
        <v>Rest</v>
      </c>
      <c r="I418" s="49" t="str">
        <f>IF(F418="Konkurrenceløb",KonkurrenceløbHastighed,IF(ISERROR(VLOOKUP(F418,Table3[[#All],[Type]],1,FALSE))=FALSE(),"",IF(F418="","",TræningsHastighed)))</f>
        <v>9:59,5</v>
      </c>
      <c r="J418" s="50">
        <f ca="1">IF(ISERROR(VLOOKUP(F418,Table3[[#All],[Type]],1,FALSE))=FALSE(),SUMIF(OFFSET(B418,1,0,50),B418,OFFSET(J418,1,0,50)),IF(F418="","",IF(ISERROR(VLOOKUP(F418,TræningsZoner!B:B,1,FALSE))=FALSE(),NormalTid,IF(F418="Stigningsløb",StigningsløbTid,IF(F418="Intervalløb",IntervalTid,IF(F418="Temposkift",TemposkiftTid,IF(F418="Konkurrenceløb",KonkurrenceløbTid,IF(F418="Distanceløb",DistanceløbTid,"Ukendt træningstype"))))))))</f>
        <v>20</v>
      </c>
      <c r="K418" s="51">
        <f ca="1">IF(ISERROR(VLOOKUP(F418,Table3[[#All],[Type]],1,FALSE))=FALSE(),SUMIF(OFFSET(B418,1,0,50),B418,OFFSET(K418,1,0,50)),IF(F418="","",IF(ISERROR(VLOOKUP(F418,TræningsZoner!B:B,1,FALSE))=FALSE(),NormalDistance,IF(F418="Stigningsløb",StigningsløbDistance,IF(F418="Intervalløb",IntervalDistance,IF(F418="Temposkift",TemposkiftDistance,IF(F418="konkurrenceløb",KonkurrenceløbDistance,IF(F418="Distanceløb",DistanceløbDistance,"Ukendt træningstype"))))))))</f>
        <v>2.0016680567139282</v>
      </c>
      <c r="L418" s="44"/>
      <c r="M418" s="45"/>
      <c r="N418" s="70"/>
    </row>
    <row r="419" spans="1:14" collapsed="1" x14ac:dyDescent="0.25">
      <c r="A419" s="42">
        <f t="shared" si="15"/>
        <v>42755</v>
      </c>
      <c r="B419" s="43">
        <v>42755</v>
      </c>
      <c r="C419" s="44">
        <f t="shared" si="16"/>
        <v>4</v>
      </c>
      <c r="D419" s="44">
        <f t="shared" si="17"/>
        <v>2017</v>
      </c>
      <c r="E419" s="44" t="s">
        <v>18</v>
      </c>
      <c r="F419" s="45" t="s">
        <v>35</v>
      </c>
      <c r="G419" s="45"/>
      <c r="H419" s="45" t="str">
        <f>IF(ISERROR(VLOOKUP(F419,Table3[[#All],[Type]],1,FALSE))=FALSE(),"",IF(F419="","",IFERROR(IFERROR(TræningsZone,StigningsløbZone),IF(F419="Intervalløb",IntervalZone,IF(F419="Temposkift",TemposkiftZone,IF(F419="Konkurrenceløb","N/A",IF(F419="Distanceløb",DistanceløbZone,"Ukendt træningstype")))))))</f>
        <v/>
      </c>
      <c r="I419" s="45" t="str">
        <f>IF(F419="Konkurrenceløb",KonkurrenceløbHastighed,IF(ISERROR(VLOOKUP(F419,Table3[[#All],[Type]],1,FALSE))=FALSE(),"",IF(F419="","",TræningsHastighed)))</f>
        <v/>
      </c>
      <c r="J419" s="44">
        <f ca="1">IF(ISERROR(VLOOKUP(F419,Table3[[#All],[Type]],1,FALSE))=FALSE(),SUMIF(OFFSET(B419,1,0,50),B419,OFFSET(J419,1,0,50)),IF(F419="","",IF(ISERROR(VLOOKUP(F419,TræningsZoner!B:B,1,FALSE))=FALSE(),NormalTid,IF(F419="Stigningsløb",StigningsløbTid,IF(F419="Intervalløb",IntervalTid,IF(F419="Temposkift",TemposkiftTid,IF(F419="Konkurrenceløb",KonkurrenceløbTid,IF(F419="Distanceløb",DistanceløbTid,"Ukendt træningstype"))))))))</f>
        <v>104.55333333333334</v>
      </c>
      <c r="K419" s="46">
        <f ca="1">IF(ISERROR(VLOOKUP(F419,Table3[[#All],[Type]],1,FALSE))=FALSE(),SUMIF(OFFSET(B419,1,0,50),B419,OFFSET(K419,1,0,50)),IF(F419="","",IF(ISERROR(VLOOKUP(F419,TræningsZoner!B:B,1,FALSE))=FALSE(),NormalDistance,IF(F419="Stigningsløb",StigningsløbDistance,IF(F419="Intervalløb",IntervalDistance,IF(F419="Temposkift",TemposkiftDistance,IF(F419="konkurrenceløb",KonkurrenceløbDistance,IF(F419="Distanceløb",DistanceløbDistance,"Ukendt træningstype"))))))))</f>
        <v>14.810776524296562</v>
      </c>
      <c r="L419" s="44"/>
      <c r="M419" s="45"/>
      <c r="N419" s="70"/>
    </row>
    <row r="420" spans="1:14" s="26" customFormat="1" hidden="1" outlineLevel="1" x14ac:dyDescent="0.25">
      <c r="A420" s="47"/>
      <c r="B420" s="48">
        <v>42755</v>
      </c>
      <c r="C420" s="44" t="str">
        <f t="shared" si="16"/>
        <v/>
      </c>
      <c r="D420" s="44" t="str">
        <f t="shared" si="17"/>
        <v/>
      </c>
      <c r="E420" s="44"/>
      <c r="F420" s="49" t="s">
        <v>23</v>
      </c>
      <c r="G420" s="49" t="s">
        <v>26</v>
      </c>
      <c r="H420" s="49" t="str">
        <f>IF(ISERROR(VLOOKUP(F420,Table3[[#All],[Type]],1,FALSE))=FALSE(),"",IF(F420="","",IFERROR(IFERROR(TræningsZone,StigningsløbZone),IF(F420="Intervalløb",IntervalZone,IF(F420="Temposkift",TemposkiftZone,IF(F420="Konkurrenceløb","N/A",IF(F420="Distanceløb",DistanceløbZone,"Ukendt træningstype")))))))</f>
        <v>Ae1</v>
      </c>
      <c r="I420" s="49" t="str">
        <f>IF(F420="Konkurrenceløb",KonkurrenceløbHastighed,IF(ISERROR(VLOOKUP(F420,Table3[[#All],[Type]],1,FALSE))=FALSE(),"",IF(F420="","",TræningsHastighed)))</f>
        <v>7:07,5</v>
      </c>
      <c r="J420" s="50">
        <f ca="1">IF(ISERROR(VLOOKUP(F420,Table3[[#All],[Type]],1,FALSE))=FALSE(),SUMIF(OFFSET(B420,1,0,50),B420,OFFSET(J420,1,0,50)),IF(F420="","",IF(ISERROR(VLOOKUP(F420,TræningsZoner!B:B,1,FALSE))=FALSE(),NormalTid,IF(F420="Stigningsløb",StigningsløbTid,IF(F420="Intervalløb",IntervalTid,IF(F420="Temposkift",TemposkiftTid,IF(F420="Konkurrenceløb",KonkurrenceløbTid,IF(F420="Distanceløb",DistanceløbTid,"Ukendt træningstype"))))))))</f>
        <v>15</v>
      </c>
      <c r="K420" s="51">
        <f ca="1">IF(ISERROR(VLOOKUP(F420,Table3[[#All],[Type]],1,FALSE))=FALSE(),SUMIF(OFFSET(B420,1,0,50),B420,OFFSET(K420,1,0,50)),IF(F420="","",IF(ISERROR(VLOOKUP(F420,TræningsZoner!B:B,1,FALSE))=FALSE(),NormalDistance,IF(F420="Stigningsløb",StigningsløbDistance,IF(F420="Intervalløb",IntervalDistance,IF(F420="Temposkift",TemposkiftDistance,IF(F420="konkurrenceløb",KonkurrenceløbDistance,IF(F420="Distanceløb",DistanceløbDistance,"Ukendt træningstype"))))))))</f>
        <v>2.1052631578947367</v>
      </c>
      <c r="L420" s="44"/>
      <c r="M420" s="45"/>
      <c r="N420" s="70"/>
    </row>
    <row r="421" spans="1:14" s="26" customFormat="1" hidden="1" outlineLevel="1" x14ac:dyDescent="0.25">
      <c r="A421" s="47"/>
      <c r="B421" s="48">
        <v>42755</v>
      </c>
      <c r="C421" s="44" t="str">
        <f t="shared" si="16"/>
        <v/>
      </c>
      <c r="D421" s="44" t="str">
        <f t="shared" si="17"/>
        <v/>
      </c>
      <c r="E421" s="44"/>
      <c r="F421" s="49" t="s">
        <v>27</v>
      </c>
      <c r="G421" s="49" t="s">
        <v>28</v>
      </c>
      <c r="H421" s="49" t="str">
        <f>IF(ISERROR(VLOOKUP(F421,Table3[[#All],[Type]],1,FALSE))=FALSE(),"",IF(F421="","",IFERROR(IFERROR(TræningsZone,StigningsløbZone),IF(F421="Intervalløb",IntervalZone,IF(F421="Temposkift",TemposkiftZone,IF(F421="Konkurrenceløb","N/A",IF(F421="Distanceløb",DistanceløbZone,"Ukendt træningstype")))))))</f>
        <v>AT</v>
      </c>
      <c r="I421" s="49" t="str">
        <f>IF(F421="Konkurrenceløb",KonkurrenceløbHastighed,IF(ISERROR(VLOOKUP(F421,Table3[[#All],[Type]],1,FALSE))=FALSE(),"",IF(F421="","",TræningsHastighed)))</f>
        <v>5:56</v>
      </c>
      <c r="J421" s="50">
        <f ca="1">IF(ISERROR(VLOOKUP(F421,Table3[[#All],[Type]],1,FALSE))=FALSE(),SUMIF(OFFSET(B421,1,0,50),B421,OFFSET(J421,1,0,50)),IF(F421="","",IF(ISERROR(VLOOKUP(F421,TræningsZoner!B:B,1,FALSE))=FALSE(),NormalTid,IF(F421="Stigningsløb",StigningsløbTid,IF(F421="Intervalløb",IntervalTid,IF(F421="Temposkift",TemposkiftTid,IF(F421="Konkurrenceløb",KonkurrenceløbTid,IF(F421="Distanceløb",DistanceløbTid,"Ukendt træningstype"))))))))</f>
        <v>1.78</v>
      </c>
      <c r="K421" s="51">
        <f ca="1">IF(ISERROR(VLOOKUP(F421,Table3[[#All],[Type]],1,FALSE))=FALSE(),SUMIF(OFFSET(B421,1,0,50),B421,OFFSET(K421,1,0,50)),IF(F421="","",IF(ISERROR(VLOOKUP(F421,TræningsZoner!B:B,1,FALSE))=FALSE(),NormalDistance,IF(F421="Stigningsløb",StigningsløbDistance,IF(F421="Intervalløb",IntervalDistance,IF(F421="Temposkift",TemposkiftDistance,IF(F421="konkurrenceløb",KonkurrenceløbDistance,IF(F421="Distanceløb",DistanceløbDistance,"Ukendt træningstype"))))))))</f>
        <v>0.3</v>
      </c>
      <c r="L421" s="44"/>
      <c r="M421" s="45"/>
      <c r="N421" s="70"/>
    </row>
    <row r="422" spans="1:14" s="26" customFormat="1" hidden="1" outlineLevel="1" x14ac:dyDescent="0.25">
      <c r="A422" s="47"/>
      <c r="B422" s="48">
        <v>42755</v>
      </c>
      <c r="C422" s="44" t="str">
        <f t="shared" si="16"/>
        <v/>
      </c>
      <c r="D422" s="44" t="str">
        <f t="shared" si="17"/>
        <v/>
      </c>
      <c r="E422" s="44"/>
      <c r="F422" s="49" t="s">
        <v>56</v>
      </c>
      <c r="G422" s="49" t="s">
        <v>57</v>
      </c>
      <c r="H422" s="49" t="str">
        <f>IF(ISERROR(VLOOKUP(F422,Table3[[#All],[Type]],1,FALSE))=FALSE(),"",IF(F422="","",IFERROR(IFERROR(TræningsZone,StigningsløbZone),IF(F422="Intervalløb",IntervalZone,IF(F422="Temposkift",TemposkiftZone,IF(F422="Konkurrenceløb","N/A",IF(F422="Distanceløb",DistanceløbZone,"Ukendt træningstype")))))))</f>
        <v>MT</v>
      </c>
      <c r="I422" s="49" t="str">
        <f>IF(F422="Konkurrenceløb",KonkurrenceløbHastighed,IF(ISERROR(VLOOKUP(F422,Table3[[#All],[Type]],1,FALSE))=FALSE(),"",IF(F422="","",TræningsHastighed)))</f>
        <v>6:24</v>
      </c>
      <c r="J422" s="50">
        <f ca="1">IF(ISERROR(VLOOKUP(F422,Table3[[#All],[Type]],1,FALSE))=FALSE(),SUMIF(OFFSET(B422,1,0,50),B422,OFFSET(J422,1,0,50)),IF(F422="","",IF(ISERROR(VLOOKUP(F422,TræningsZoner!B:B,1,FALSE))=FALSE(),NormalTid,IF(F422="Stigningsløb",StigningsløbTid,IF(F422="Intervalløb",IntervalTid,IF(F422="Temposkift",TemposkiftTid,IF(F422="Konkurrenceløb",KonkurrenceløbTid,IF(F422="Distanceløb",DistanceløbTid,"Ukendt træningstype"))))))))</f>
        <v>9.6</v>
      </c>
      <c r="K422" s="51">
        <f ca="1">IF(ISERROR(VLOOKUP(F422,Table3[[#All],[Type]],1,FALSE))=FALSE(),SUMIF(OFFSET(B422,1,0,50),B422,OFFSET(K422,1,0,50)),IF(F422="","",IF(ISERROR(VLOOKUP(F422,TræningsZoner!B:B,1,FALSE))=FALSE(),NormalDistance,IF(F422="Stigningsløb",StigningsløbDistance,IF(F422="Intervalløb",IntervalDistance,IF(F422="Temposkift",TemposkiftDistance,IF(F422="konkurrenceløb",KonkurrenceløbDistance,IF(F422="Distanceløb",DistanceløbDistance,"Ukendt træningstype"))))))))</f>
        <v>1.5</v>
      </c>
      <c r="L422" s="44"/>
      <c r="M422" s="45"/>
      <c r="N422" s="70"/>
    </row>
    <row r="423" spans="1:14" s="26" customFormat="1" hidden="1" outlineLevel="1" x14ac:dyDescent="0.25">
      <c r="A423" s="47"/>
      <c r="B423" s="48">
        <v>42755</v>
      </c>
      <c r="C423" s="44" t="str">
        <f t="shared" si="16"/>
        <v/>
      </c>
      <c r="D423" s="44" t="str">
        <f t="shared" si="17"/>
        <v/>
      </c>
      <c r="E423" s="44"/>
      <c r="F423" s="49" t="s">
        <v>56</v>
      </c>
      <c r="G423" s="49" t="s">
        <v>58</v>
      </c>
      <c r="H423" s="49" t="str">
        <f>IF(ISERROR(VLOOKUP(F423,Table3[[#All],[Type]],1,FALSE))=FALSE(),"",IF(F423="","",IFERROR(IFERROR(TræningsZone,StigningsløbZone),IF(F423="Intervalløb",IntervalZone,IF(F423="Temposkift",TemposkiftZone,IF(F423="Konkurrenceløb","N/A",IF(F423="Distanceløb",DistanceløbZone,"Ukendt træningstype")))))))</f>
        <v>AT</v>
      </c>
      <c r="I423" s="49" t="str">
        <f>IF(F423="Konkurrenceløb",KonkurrenceløbHastighed,IF(ISERROR(VLOOKUP(F423,Table3[[#All],[Type]],1,FALSE))=FALSE(),"",IF(F423="","",TræningsHastighed)))</f>
        <v>5:56</v>
      </c>
      <c r="J423" s="50">
        <f ca="1">IF(ISERROR(VLOOKUP(F423,Table3[[#All],[Type]],1,FALSE))=FALSE(),SUMIF(OFFSET(B423,1,0,50),B423,OFFSET(J423,1,0,50)),IF(F423="","",IF(ISERROR(VLOOKUP(F423,TræningsZoner!B:B,1,FALSE))=FALSE(),NormalTid,IF(F423="Stigningsløb",StigningsløbTid,IF(F423="Intervalløb",IntervalTid,IF(F423="Temposkift",TemposkiftTid,IF(F423="Konkurrenceløb",KonkurrenceløbTid,IF(F423="Distanceløb",DistanceløbTid,"Ukendt træningstype"))))))))</f>
        <v>2.9666666666666668</v>
      </c>
      <c r="K423" s="51">
        <f ca="1">IF(ISERROR(VLOOKUP(F423,Table3[[#All],[Type]],1,FALSE))=FALSE(),SUMIF(OFFSET(B423,1,0,50),B423,OFFSET(K423,1,0,50)),IF(F423="","",IF(ISERROR(VLOOKUP(F423,TræningsZoner!B:B,1,FALSE))=FALSE(),NormalDistance,IF(F423="Stigningsløb",StigningsløbDistance,IF(F423="Intervalløb",IntervalDistance,IF(F423="Temposkift",TemposkiftDistance,IF(F423="konkurrenceløb",KonkurrenceløbDistance,IF(F423="Distanceløb",DistanceløbDistance,"Ukendt træningstype"))))))))</f>
        <v>0.5</v>
      </c>
      <c r="L423" s="44"/>
      <c r="M423" s="45"/>
      <c r="N423" s="70"/>
    </row>
    <row r="424" spans="1:14" s="26" customFormat="1" hidden="1" outlineLevel="1" x14ac:dyDescent="0.25">
      <c r="A424" s="47"/>
      <c r="B424" s="48">
        <v>42755</v>
      </c>
      <c r="C424" s="44" t="str">
        <f t="shared" si="16"/>
        <v/>
      </c>
      <c r="D424" s="44" t="str">
        <f t="shared" si="17"/>
        <v/>
      </c>
      <c r="E424" s="44"/>
      <c r="F424" s="49" t="s">
        <v>41</v>
      </c>
      <c r="G424" s="49" t="s">
        <v>59</v>
      </c>
      <c r="H424" s="49" t="str">
        <f>IF(ISERROR(VLOOKUP(F424,Table3[[#All],[Type]],1,FALSE))=FALSE(),"",IF(F424="","",IFERROR(IFERROR(TræningsZone,StigningsløbZone),IF(F424="Intervalløb",IntervalZone,IF(F424="Temposkift",TemposkiftZone,IF(F424="Konkurrenceløb","N/A",IF(F424="Distanceløb",DistanceløbZone,"Ukendt træningstype")))))))</f>
        <v>Rest</v>
      </c>
      <c r="I424" s="49" t="str">
        <f>IF(F424="Konkurrenceløb",KonkurrenceløbHastighed,IF(ISERROR(VLOOKUP(F424,Table3[[#All],[Type]],1,FALSE))=FALSE(),"",IF(F424="","",TræningsHastighed)))</f>
        <v>9:59,5</v>
      </c>
      <c r="J424" s="50">
        <f ca="1">IF(ISERROR(VLOOKUP(F424,Table3[[#All],[Type]],1,FALSE))=FALSE(),SUMIF(OFFSET(B424,1,0,50),B424,OFFSET(J424,1,0,50)),IF(F424="","",IF(ISERROR(VLOOKUP(F424,TræningsZoner!B:B,1,FALSE))=FALSE(),NormalTid,IF(F424="Stigningsløb",StigningsløbTid,IF(F424="Intervalløb",IntervalTid,IF(F424="Temposkift",TemposkiftTid,IF(F424="Konkurrenceløb",KonkurrenceløbTid,IF(F424="Distanceløb",DistanceløbTid,"Ukendt træningstype"))))))))</f>
        <v>3</v>
      </c>
      <c r="K424" s="51">
        <f ca="1">IF(ISERROR(VLOOKUP(F424,Table3[[#All],[Type]],1,FALSE))=FALSE(),SUMIF(OFFSET(B424,1,0,50),B424,OFFSET(K424,1,0,50)),IF(F424="","",IF(ISERROR(VLOOKUP(F424,TræningsZoner!B:B,1,FALSE))=FALSE(),NormalDistance,IF(F424="Stigningsløb",StigningsløbDistance,IF(F424="Intervalløb",IntervalDistance,IF(F424="Temposkift",TemposkiftDistance,IF(F424="konkurrenceløb",KonkurrenceløbDistance,IF(F424="Distanceløb",DistanceløbDistance,"Ukendt træningstype"))))))))</f>
        <v>0.30025020850708922</v>
      </c>
      <c r="L424" s="44"/>
      <c r="M424" s="45"/>
      <c r="N424" s="70"/>
    </row>
    <row r="425" spans="1:14" s="26" customFormat="1" hidden="1" outlineLevel="1" x14ac:dyDescent="0.25">
      <c r="A425" s="47"/>
      <c r="B425" s="48">
        <v>42755</v>
      </c>
      <c r="C425" s="44" t="str">
        <f t="shared" si="16"/>
        <v/>
      </c>
      <c r="D425" s="44" t="str">
        <f t="shared" si="17"/>
        <v/>
      </c>
      <c r="E425" s="44"/>
      <c r="F425" s="49" t="s">
        <v>29</v>
      </c>
      <c r="G425" s="49" t="s">
        <v>62</v>
      </c>
      <c r="H425" s="49" t="str">
        <f>IF(ISERROR(VLOOKUP(F425,Table3[[#All],[Type]],1,FALSE))=FALSE(),"",IF(F425="","",IFERROR(IFERROR(TræningsZone,StigningsløbZone),IF(F425="Intervalløb",IntervalZone,IF(F425="Temposkift",TemposkiftZone,IF(F425="Konkurrenceløb","N/A",IF(F425="Distanceløb",DistanceløbZone,"Ukendt træningstype")))))))</f>
        <v>AT</v>
      </c>
      <c r="I425" s="49" t="str">
        <f>IF(F425="Konkurrenceløb",KonkurrenceløbHastighed,IF(ISERROR(VLOOKUP(F425,Table3[[#All],[Type]],1,FALSE))=FALSE(),"",IF(F425="","",TræningsHastighed)))</f>
        <v>5:56</v>
      </c>
      <c r="J425" s="50">
        <f ca="1">IF(ISERROR(VLOOKUP(F425,Table3[[#All],[Type]],1,FALSE))=FALSE(),SUMIF(OFFSET(B425,1,0,50),B425,OFFSET(J425,1,0,50)),IF(F425="","",IF(ISERROR(VLOOKUP(F425,TræningsZoner!B:B,1,FALSE))=FALSE(),NormalTid,IF(F425="Stigningsløb",StigningsløbTid,IF(F425="Intervalløb",IntervalTid,IF(F425="Temposkift",TemposkiftTid,IF(F425="Konkurrenceløb",KonkurrenceløbTid,IF(F425="Distanceløb",DistanceløbTid,"Ukendt træningstype"))))))))</f>
        <v>57.206666666666671</v>
      </c>
      <c r="K425" s="51">
        <f ca="1">IF(ISERROR(VLOOKUP(F425,Table3[[#All],[Type]],1,FALSE))=FALSE(),SUMIF(OFFSET(B425,1,0,50),B425,OFFSET(K425,1,0,50)),IF(F425="","",IF(ISERROR(VLOOKUP(F425,TræningsZoner!B:B,1,FALSE))=FALSE(),NormalDistance,IF(F425="Stigningsløb",StigningsløbDistance,IF(F425="Intervalløb",IntervalDistance,IF(F425="Temposkift",TemposkiftDistance,IF(F425="konkurrenceløb",KonkurrenceløbDistance,IF(F425="Distanceløb",DistanceløbDistance,"Ukendt træningstype"))))))))</f>
        <v>8</v>
      </c>
      <c r="L425" s="44"/>
      <c r="M425" s="45"/>
      <c r="N425" s="70"/>
    </row>
    <row r="426" spans="1:14" s="26" customFormat="1" hidden="1" outlineLevel="1" x14ac:dyDescent="0.25">
      <c r="A426" s="47"/>
      <c r="B426" s="48">
        <v>42755</v>
      </c>
      <c r="C426" s="44" t="str">
        <f t="shared" si="16"/>
        <v/>
      </c>
      <c r="D426" s="44" t="str">
        <f t="shared" si="17"/>
        <v/>
      </c>
      <c r="E426" s="44"/>
      <c r="F426" s="49" t="s">
        <v>23</v>
      </c>
      <c r="G426" s="49" t="s">
        <v>26</v>
      </c>
      <c r="H426" s="49" t="str">
        <f>IF(ISERROR(VLOOKUP(F426,Table3[[#All],[Type]],1,FALSE))=FALSE(),"",IF(F426="","",IFERROR(IFERROR(TræningsZone,StigningsløbZone),IF(F426="Intervalløb",IntervalZone,IF(F426="Temposkift",TemposkiftZone,IF(F426="Konkurrenceløb","N/A",IF(F426="Distanceløb",DistanceløbZone,"Ukendt træningstype")))))))</f>
        <v>Ae1</v>
      </c>
      <c r="I426" s="49" t="str">
        <f>IF(F426="Konkurrenceløb",KonkurrenceløbHastighed,IF(ISERROR(VLOOKUP(F426,Table3[[#All],[Type]],1,FALSE))=FALSE(),"",IF(F426="","",TræningsHastighed)))</f>
        <v>7:07,5</v>
      </c>
      <c r="J426" s="50">
        <f ca="1">IF(ISERROR(VLOOKUP(F426,Table3[[#All],[Type]],1,FALSE))=FALSE(),SUMIF(OFFSET(B426,1,0,50),B426,OFFSET(J426,1,0,50)),IF(F426="","",IF(ISERROR(VLOOKUP(F426,TræningsZoner!B:B,1,FALSE))=FALSE(),NormalTid,IF(F426="Stigningsløb",StigningsløbTid,IF(F426="Intervalløb",IntervalTid,IF(F426="Temposkift",TemposkiftTid,IF(F426="Konkurrenceløb",KonkurrenceløbTid,IF(F426="Distanceløb",DistanceløbTid,"Ukendt træningstype"))))))))</f>
        <v>15</v>
      </c>
      <c r="K426" s="51">
        <f ca="1">IF(ISERROR(VLOOKUP(F426,Table3[[#All],[Type]],1,FALSE))=FALSE(),SUMIF(OFFSET(B426,1,0,50),B426,OFFSET(K426,1,0,50)),IF(F426="","",IF(ISERROR(VLOOKUP(F426,TræningsZoner!B:B,1,FALSE))=FALSE(),NormalDistance,IF(F426="Stigningsløb",StigningsløbDistance,IF(F426="Intervalløb",IntervalDistance,IF(F426="Temposkift",TemposkiftDistance,IF(F426="konkurrenceløb",KonkurrenceløbDistance,IF(F426="Distanceløb",DistanceløbDistance,"Ukendt træningstype"))))))))</f>
        <v>2.1052631578947367</v>
      </c>
      <c r="L426" s="44"/>
      <c r="M426" s="45"/>
      <c r="N426" s="70"/>
    </row>
    <row r="427" spans="1:14" collapsed="1" x14ac:dyDescent="0.25">
      <c r="A427" s="42">
        <f t="shared" si="15"/>
        <v>42753</v>
      </c>
      <c r="B427" s="43">
        <v>42753</v>
      </c>
      <c r="C427" s="44">
        <f t="shared" si="16"/>
        <v>4</v>
      </c>
      <c r="D427" s="44">
        <f t="shared" si="17"/>
        <v>2017</v>
      </c>
      <c r="E427" s="44" t="s">
        <v>18</v>
      </c>
      <c r="F427" s="45" t="s">
        <v>22</v>
      </c>
      <c r="G427" s="45"/>
      <c r="H427" s="45" t="str">
        <f>IF(ISERROR(VLOOKUP(F427,Table3[[#All],[Type]],1,FALSE))=FALSE(),"",IF(F427="","",IFERROR(IFERROR(TræningsZone,StigningsløbZone),IF(F427="Intervalløb",IntervalZone,IF(F427="Temposkift",TemposkiftZone,IF(F427="Konkurrenceløb","N/A",IF(F427="Distanceløb",DistanceløbZone,"Ukendt træningstype")))))))</f>
        <v/>
      </c>
      <c r="I427" s="45" t="str">
        <f>IF(F427="Konkurrenceløb",KonkurrenceløbHastighed,IF(ISERROR(VLOOKUP(F427,Table3[[#All],[Type]],1,FALSE))=FALSE(),"",IF(F427="","",TræningsHastighed)))</f>
        <v/>
      </c>
      <c r="J427" s="44">
        <f ca="1">IF(ISERROR(VLOOKUP(F427,Table3[[#All],[Type]],1,FALSE))=FALSE(),SUMIF(OFFSET(B427,1,0,50),B427,OFFSET(J427,1,0,50)),IF(F427="","",IF(ISERROR(VLOOKUP(F427,TræningsZoner!B:B,1,FALSE))=FALSE(),NormalTid,IF(F427="Stigningsløb",StigningsløbTid,IF(F427="Intervalløb",IntervalTid,IF(F427="Temposkift",TemposkiftTid,IF(F427="Konkurrenceløb",KonkurrenceløbTid,IF(F427="Distanceløb",DistanceløbTid,"Ukendt træningstype"))))))))</f>
        <v>60</v>
      </c>
      <c r="K427" s="46">
        <f ca="1">IF(ISERROR(VLOOKUP(F427,Table3[[#All],[Type]],1,FALSE))=FALSE(),SUMIF(OFFSET(B427,1,0,50),B427,OFFSET(K427,1,0,50)),IF(F427="","",IF(ISERROR(VLOOKUP(F427,TræningsZoner!B:B,1,FALSE))=FALSE(),NormalDistance,IF(F427="Stigningsløb",StigningsløbDistance,IF(F427="Intervalløb",IntervalDistance,IF(F427="Temposkift",TemposkiftDistance,IF(F427="konkurrenceløb",KonkurrenceløbDistance,IF(F427="Distanceløb",DistanceløbDistance,"Ukendt træningstype"))))))))</f>
        <v>8.7390350877192979</v>
      </c>
      <c r="L427" s="44"/>
      <c r="M427" s="45"/>
      <c r="N427" s="70"/>
    </row>
    <row r="428" spans="1:14" hidden="1" outlineLevel="1" x14ac:dyDescent="0.25">
      <c r="A428" s="42"/>
      <c r="B428" s="48">
        <v>42753</v>
      </c>
      <c r="C428" s="44" t="str">
        <f t="shared" si="16"/>
        <v/>
      </c>
      <c r="D428" s="44" t="str">
        <f t="shared" si="17"/>
        <v/>
      </c>
      <c r="E428" s="44"/>
      <c r="F428" s="49" t="s">
        <v>23</v>
      </c>
      <c r="G428" s="49" t="s">
        <v>33</v>
      </c>
      <c r="H428" s="49" t="str">
        <f>IF(ISERROR(VLOOKUP(F428,Table3[[#All],[Type]],1,FALSE))=FALSE(),"",IF(F428="","",IFERROR(IFERROR(TræningsZone,StigningsløbZone),IF(F428="Intervalløb",IntervalZone,IF(F428="Temposkift",TemposkiftZone,IF(F428="Konkurrenceløb","N/A",IF(F428="Distanceløb",DistanceløbZone,"Ukendt træningstype")))))))</f>
        <v>Ae1</v>
      </c>
      <c r="I428" s="49" t="str">
        <f>IF(F428="Konkurrenceløb",KonkurrenceløbHastighed,IF(ISERROR(VLOOKUP(F428,Table3[[#All],[Type]],1,FALSE))=FALSE(),"",IF(F428="","",TræningsHastighed)))</f>
        <v>7:07,5</v>
      </c>
      <c r="J428" s="50">
        <f ca="1">IF(ISERROR(VLOOKUP(F428,Table3[[#All],[Type]],1,FALSE))=FALSE(),SUMIF(OFFSET(B428,1,0,50),B428,OFFSET(J428,1,0,50)),IF(F428="","",IF(ISERROR(VLOOKUP(F428,TræningsZoner!B:B,1,FALSE))=FALSE(),NormalTid,IF(F428="Stigningsløb",StigningsløbTid,IF(F428="Intervalløb",IntervalTid,IF(F428="Temposkift",TemposkiftTid,IF(F428="Konkurrenceløb",KonkurrenceløbTid,IF(F428="Distanceløb",DistanceløbTid,"Ukendt træningstype"))))))))</f>
        <v>20</v>
      </c>
      <c r="K428" s="51">
        <f ca="1">IF(ISERROR(VLOOKUP(F428,Table3[[#All],[Type]],1,FALSE))=FALSE(),SUMIF(OFFSET(B428,1,0,50),B428,OFFSET(K428,1,0,50)),IF(F428="","",IF(ISERROR(VLOOKUP(F428,TræningsZoner!B:B,1,FALSE))=FALSE(),NormalDistance,IF(F428="Stigningsløb",StigningsløbDistance,IF(F428="Intervalløb",IntervalDistance,IF(F428="Temposkift",TemposkiftDistance,IF(F428="konkurrenceløb",KonkurrenceløbDistance,IF(F428="Distanceløb",DistanceløbDistance,"Ukendt træningstype"))))))))</f>
        <v>2.807017543859649</v>
      </c>
      <c r="L428" s="44"/>
      <c r="M428" s="45"/>
      <c r="N428" s="70"/>
    </row>
    <row r="429" spans="1:14" hidden="1" outlineLevel="1" x14ac:dyDescent="0.25">
      <c r="A429" s="42"/>
      <c r="B429" s="48">
        <v>42753</v>
      </c>
      <c r="C429" s="44" t="str">
        <f t="shared" si="16"/>
        <v/>
      </c>
      <c r="D429" s="44" t="str">
        <f t="shared" si="17"/>
        <v/>
      </c>
      <c r="E429" s="44"/>
      <c r="F429" s="49" t="s">
        <v>39</v>
      </c>
      <c r="G429" s="49" t="s">
        <v>33</v>
      </c>
      <c r="H429" s="49" t="str">
        <f>IF(ISERROR(VLOOKUP(F429,Table3[[#All],[Type]],1,FALSE))=FALSE(),"",IF(F429="","",IFERROR(IFERROR(TræningsZone,StigningsløbZone),IF(F429="Intervalløb",IntervalZone,IF(F429="Temposkift",TemposkiftZone,IF(F429="Konkurrenceløb","N/A",IF(F429="Distanceløb",DistanceløbZone,"Ukendt træningstype")))))))</f>
        <v>MT</v>
      </c>
      <c r="I429" s="49" t="str">
        <f>IF(F429="Konkurrenceløb",KonkurrenceløbHastighed,IF(ISERROR(VLOOKUP(F429,Table3[[#All],[Type]],1,FALSE))=FALSE(),"",IF(F429="","",TræningsHastighed)))</f>
        <v>6:24</v>
      </c>
      <c r="J429" s="50">
        <f ca="1">IF(ISERROR(VLOOKUP(F429,Table3[[#All],[Type]],1,FALSE))=FALSE(),SUMIF(OFFSET(B429,1,0,50),B429,OFFSET(J429,1,0,50)),IF(F429="","",IF(ISERROR(VLOOKUP(F429,TræningsZoner!B:B,1,FALSE))=FALSE(),NormalTid,IF(F429="Stigningsløb",StigningsløbTid,IF(F429="Intervalløb",IntervalTid,IF(F429="Temposkift",TemposkiftTid,IF(F429="Konkurrenceløb",KonkurrenceløbTid,IF(F429="Distanceløb",DistanceløbTid,"Ukendt træningstype"))))))))</f>
        <v>20</v>
      </c>
      <c r="K429" s="51">
        <f ca="1">IF(ISERROR(VLOOKUP(F429,Table3[[#All],[Type]],1,FALSE))=FALSE(),SUMIF(OFFSET(B429,1,0,50),B429,OFFSET(K429,1,0,50)),IF(F429="","",IF(ISERROR(VLOOKUP(F429,TræningsZoner!B:B,1,FALSE))=FALSE(),NormalDistance,IF(F429="Stigningsløb",StigningsløbDistance,IF(F429="Intervalløb",IntervalDistance,IF(F429="Temposkift",TemposkiftDistance,IF(F429="konkurrenceløb",KonkurrenceløbDistance,IF(F429="Distanceløb",DistanceløbDistance,"Ukendt træningstype"))))))))</f>
        <v>3.125</v>
      </c>
      <c r="L429" s="44"/>
      <c r="M429" s="45"/>
      <c r="N429" s="70"/>
    </row>
    <row r="430" spans="1:14" hidden="1" outlineLevel="1" x14ac:dyDescent="0.25">
      <c r="A430" s="42"/>
      <c r="B430" s="48">
        <v>42753</v>
      </c>
      <c r="C430" s="44" t="str">
        <f t="shared" si="16"/>
        <v/>
      </c>
      <c r="D430" s="44" t="str">
        <f t="shared" si="17"/>
        <v/>
      </c>
      <c r="E430" s="44"/>
      <c r="F430" s="49" t="s">
        <v>23</v>
      </c>
      <c r="G430" s="49" t="s">
        <v>33</v>
      </c>
      <c r="H430" s="49" t="str">
        <f>IF(ISERROR(VLOOKUP(F430,Table3[[#All],[Type]],1,FALSE))=FALSE(),"",IF(F430="","",IFERROR(IFERROR(TræningsZone,StigningsløbZone),IF(F430="Intervalløb",IntervalZone,IF(F430="Temposkift",TemposkiftZone,IF(F430="Konkurrenceløb","N/A",IF(F430="Distanceløb",DistanceløbZone,"Ukendt træningstype")))))))</f>
        <v>Ae1</v>
      </c>
      <c r="I430" s="49" t="str">
        <f>IF(F430="Konkurrenceløb",KonkurrenceløbHastighed,IF(ISERROR(VLOOKUP(F430,Table3[[#All],[Type]],1,FALSE))=FALSE(),"",IF(F430="","",TræningsHastighed)))</f>
        <v>7:07,5</v>
      </c>
      <c r="J430" s="50">
        <f ca="1">IF(ISERROR(VLOOKUP(F430,Table3[[#All],[Type]],1,FALSE))=FALSE(),SUMIF(OFFSET(B430,1,0,50),B430,OFFSET(J430,1,0,50)),IF(F430="","",IF(ISERROR(VLOOKUP(F430,TræningsZoner!B:B,1,FALSE))=FALSE(),NormalTid,IF(F430="Stigningsløb",StigningsløbTid,IF(F430="Intervalløb",IntervalTid,IF(F430="Temposkift",TemposkiftTid,IF(F430="Konkurrenceløb",KonkurrenceløbTid,IF(F430="Distanceløb",DistanceløbTid,"Ukendt træningstype"))))))))</f>
        <v>20</v>
      </c>
      <c r="K430" s="51">
        <f ca="1">IF(ISERROR(VLOOKUP(F430,Table3[[#All],[Type]],1,FALSE))=FALSE(),SUMIF(OFFSET(B430,1,0,50),B430,OFFSET(K430,1,0,50)),IF(F430="","",IF(ISERROR(VLOOKUP(F430,TræningsZoner!B:B,1,FALSE))=FALSE(),NormalDistance,IF(F430="Stigningsløb",StigningsløbDistance,IF(F430="Intervalløb",IntervalDistance,IF(F430="Temposkift",TemposkiftDistance,IF(F430="konkurrenceløb",KonkurrenceløbDistance,IF(F430="Distanceløb",DistanceløbDistance,"Ukendt træningstype"))))))))</f>
        <v>2.807017543859649</v>
      </c>
      <c r="L430" s="44"/>
      <c r="M430" s="45"/>
      <c r="N430" s="70"/>
    </row>
    <row r="431" spans="1:14" collapsed="1" x14ac:dyDescent="0.25">
      <c r="A431" s="42">
        <f t="shared" si="15"/>
        <v>42751</v>
      </c>
      <c r="B431" s="43">
        <v>42751</v>
      </c>
      <c r="C431" s="44">
        <f t="shared" si="16"/>
        <v>4</v>
      </c>
      <c r="D431" s="44">
        <f t="shared" si="17"/>
        <v>2017</v>
      </c>
      <c r="E431" s="44" t="s">
        <v>18</v>
      </c>
      <c r="F431" s="45" t="s">
        <v>25</v>
      </c>
      <c r="G431" s="45"/>
      <c r="H431" s="45" t="str">
        <f>IF(ISERROR(VLOOKUP(F431,Table3[[#All],[Type]],1,FALSE))=FALSE(),"",IF(F431="","",IFERROR(IFERROR(TræningsZone,StigningsløbZone),IF(F431="Intervalløb",IntervalZone,IF(F431="Temposkift",TemposkiftZone,IF(F431="Konkurrenceløb","N/A",IF(F431="Distanceløb",DistanceløbZone,"Ukendt træningstype")))))))</f>
        <v/>
      </c>
      <c r="I431" s="45" t="str">
        <f>IF(F431="Konkurrenceløb",KonkurrenceløbHastighed,IF(ISERROR(VLOOKUP(F431,Table3[[#All],[Type]],1,FALSE))=FALSE(),"",IF(F431="","",TræningsHastighed)))</f>
        <v/>
      </c>
      <c r="J431" s="44">
        <f ca="1">IF(ISERROR(VLOOKUP(F431,Table3[[#All],[Type]],1,FALSE))=FALSE(),SUMIF(OFFSET(B431,1,0,50),B431,OFFSET(J431,1,0,50)),IF(F431="","",IF(ISERROR(VLOOKUP(F431,TræningsZoner!B:B,1,FALSE))=FALSE(),NormalTid,IF(F431="Stigningsløb",StigningsløbTid,IF(F431="Intervalløb",IntervalTid,IF(F431="Temposkift",TemposkiftTid,IF(F431="Konkurrenceløb",KonkurrenceløbTid,IF(F431="Distanceløb",DistanceløbTid,"Ukendt træningstype"))))))))</f>
        <v>99.763333333333335</v>
      </c>
      <c r="K431" s="46">
        <f ca="1">IF(ISERROR(VLOOKUP(F431,Table3[[#All],[Type]],1,FALSE))=FALSE(),SUMIF(OFFSET(B431,1,0,50),B431,OFFSET(K431,1,0,50)),IF(F431="","",IF(ISERROR(VLOOKUP(F431,TræningsZoner!B:B,1,FALSE))=FALSE(),NormalDistance,IF(F431="Stigningsløb",StigningsløbDistance,IF(F431="Intervalløb",IntervalDistance,IF(F431="Temposkift",TemposkiftDistance,IF(F431="konkurrenceløb",KonkurrenceløbDistance,IF(F431="Distanceløb",DistanceløbDistance,"Ukendt træningstype"))))))))</f>
        <v>14.010526315789473</v>
      </c>
      <c r="L431" s="44"/>
      <c r="M431" s="45"/>
      <c r="N431" s="70"/>
    </row>
    <row r="432" spans="1:14" hidden="1" outlineLevel="1" x14ac:dyDescent="0.25">
      <c r="A432" s="42"/>
      <c r="B432" s="48">
        <v>42751</v>
      </c>
      <c r="C432" s="44" t="str">
        <f t="shared" si="16"/>
        <v/>
      </c>
      <c r="D432" s="44" t="str">
        <f t="shared" si="17"/>
        <v/>
      </c>
      <c r="E432" s="44"/>
      <c r="F432" s="49" t="s">
        <v>23</v>
      </c>
      <c r="G432" s="49" t="s">
        <v>26</v>
      </c>
      <c r="H432" s="49" t="str">
        <f>IF(ISERROR(VLOOKUP(F432,Table3[[#All],[Type]],1,FALSE))=FALSE(),"",IF(F432="","",IFERROR(IFERROR(TræningsZone,StigningsløbZone),IF(F432="Intervalløb",IntervalZone,IF(F432="Temposkift",TemposkiftZone,IF(F432="Konkurrenceløb","N/A",IF(F432="Distanceløb",DistanceløbZone,"Ukendt træningstype")))))))</f>
        <v>Ae1</v>
      </c>
      <c r="I432" s="49" t="str">
        <f>IF(F432="Konkurrenceløb",KonkurrenceløbHastighed,IF(ISERROR(VLOOKUP(F432,Table3[[#All],[Type]],1,FALSE))=FALSE(),"",IF(F432="","",TræningsHastighed)))</f>
        <v>7:07,5</v>
      </c>
      <c r="J432" s="50">
        <f ca="1">IF(ISERROR(VLOOKUP(F432,Table3[[#All],[Type]],1,FALSE))=FALSE(),SUMIF(OFFSET(B432,1,0,50),B432,OFFSET(J432,1,0,50)),IF(F432="","",IF(ISERROR(VLOOKUP(F432,TræningsZoner!B:B,1,FALSE))=FALSE(),NormalTid,IF(F432="Stigningsløb",StigningsløbTid,IF(F432="Intervalløb",IntervalTid,IF(F432="Temposkift",TemposkiftTid,IF(F432="Konkurrenceløb",KonkurrenceløbTid,IF(F432="Distanceløb",DistanceløbTid,"Ukendt træningstype"))))))))</f>
        <v>15</v>
      </c>
      <c r="K432" s="51">
        <f ca="1">IF(ISERROR(VLOOKUP(F432,Table3[[#All],[Type]],1,FALSE))=FALSE(),SUMIF(OFFSET(B432,1,0,50),B432,OFFSET(K432,1,0,50)),IF(F432="","",IF(ISERROR(VLOOKUP(F432,TræningsZoner!B:B,1,FALSE))=FALSE(),NormalDistance,IF(F432="Stigningsløb",StigningsløbDistance,IF(F432="Intervalløb",IntervalDistance,IF(F432="Temposkift",TemposkiftDistance,IF(F432="konkurrenceløb",KonkurrenceløbDistance,IF(F432="Distanceløb",DistanceløbDistance,"Ukendt træningstype"))))))))</f>
        <v>2.1052631578947367</v>
      </c>
      <c r="L432" s="44"/>
      <c r="M432" s="45"/>
      <c r="N432" s="70"/>
    </row>
    <row r="433" spans="1:14" hidden="1" outlineLevel="1" x14ac:dyDescent="0.25">
      <c r="A433" s="42"/>
      <c r="B433" s="48">
        <v>42751</v>
      </c>
      <c r="C433" s="44" t="str">
        <f t="shared" si="16"/>
        <v/>
      </c>
      <c r="D433" s="44" t="str">
        <f t="shared" si="17"/>
        <v/>
      </c>
      <c r="E433" s="44"/>
      <c r="F433" s="49" t="s">
        <v>27</v>
      </c>
      <c r="G433" s="49" t="s">
        <v>28</v>
      </c>
      <c r="H433" s="49" t="str">
        <f>IF(ISERROR(VLOOKUP(F433,Table3[[#All],[Type]],1,FALSE))=FALSE(),"",IF(F433="","",IFERROR(IFERROR(TræningsZone,StigningsløbZone),IF(F433="Intervalløb",IntervalZone,IF(F433="Temposkift",TemposkiftZone,IF(F433="Konkurrenceløb","N/A",IF(F433="Distanceløb",DistanceløbZone,"Ukendt træningstype")))))))</f>
        <v>AT</v>
      </c>
      <c r="I433" s="49" t="str">
        <f>IF(F433="Konkurrenceløb",KonkurrenceløbHastighed,IF(ISERROR(VLOOKUP(F433,Table3[[#All],[Type]],1,FALSE))=FALSE(),"",IF(F433="","",TræningsHastighed)))</f>
        <v>5:56</v>
      </c>
      <c r="J433" s="50">
        <f ca="1">IF(ISERROR(VLOOKUP(F433,Table3[[#All],[Type]],1,FALSE))=FALSE(),SUMIF(OFFSET(B433,1,0,50),B433,OFFSET(J433,1,0,50)),IF(F433="","",IF(ISERROR(VLOOKUP(F433,TræningsZoner!B:B,1,FALSE))=FALSE(),NormalTid,IF(F433="Stigningsløb",StigningsløbTid,IF(F433="Intervalløb",IntervalTid,IF(F433="Temposkift",TemposkiftTid,IF(F433="Konkurrenceløb",KonkurrenceløbTid,IF(F433="Distanceløb",DistanceløbTid,"Ukendt træningstype"))))))))</f>
        <v>1.78</v>
      </c>
      <c r="K433" s="51">
        <f ca="1">IF(ISERROR(VLOOKUP(F433,Table3[[#All],[Type]],1,FALSE))=FALSE(),SUMIF(OFFSET(B433,1,0,50),B433,OFFSET(K433,1,0,50)),IF(F433="","",IF(ISERROR(VLOOKUP(F433,TræningsZoner!B:B,1,FALSE))=FALSE(),NormalDistance,IF(F433="Stigningsløb",StigningsløbDistance,IF(F433="Intervalløb",IntervalDistance,IF(F433="Temposkift",TemposkiftDistance,IF(F433="konkurrenceløb",KonkurrenceløbDistance,IF(F433="Distanceløb",DistanceløbDistance,"Ukendt træningstype"))))))))</f>
        <v>0.3</v>
      </c>
      <c r="L433" s="44"/>
      <c r="M433" s="45"/>
      <c r="N433" s="70"/>
    </row>
    <row r="434" spans="1:14" hidden="1" outlineLevel="1" x14ac:dyDescent="0.25">
      <c r="A434" s="42"/>
      <c r="B434" s="48">
        <v>42751</v>
      </c>
      <c r="C434" s="44" t="str">
        <f t="shared" si="16"/>
        <v/>
      </c>
      <c r="D434" s="44" t="str">
        <f t="shared" si="17"/>
        <v/>
      </c>
      <c r="E434" s="44"/>
      <c r="F434" s="49" t="s">
        <v>29</v>
      </c>
      <c r="G434" s="49" t="s">
        <v>63</v>
      </c>
      <c r="H434" s="49" t="str">
        <f>IF(ISERROR(VLOOKUP(F434,Table3[[#All],[Type]],1,FALSE))=FALSE(),"",IF(F434="","",IFERROR(IFERROR(TræningsZone,StigningsløbZone),IF(F434="Intervalløb",IntervalZone,IF(F434="Temposkift",TemposkiftZone,IF(F434="Konkurrenceløb","N/A",IF(F434="Distanceløb",DistanceløbZone,"Ukendt træningstype")))))))</f>
        <v>MT</v>
      </c>
      <c r="I434" s="49" t="str">
        <f>IF(F434="Konkurrenceløb",KonkurrenceløbHastighed,IF(ISERROR(VLOOKUP(F434,Table3[[#All],[Type]],1,FALSE))=FALSE(),"",IF(F434="","",TræningsHastighed)))</f>
        <v>6:24</v>
      </c>
      <c r="J434" s="50">
        <f ca="1">IF(ISERROR(VLOOKUP(F434,Table3[[#All],[Type]],1,FALSE))=FALSE(),SUMIF(OFFSET(B434,1,0,50),B434,OFFSET(J434,1,0,50)),IF(F434="","",IF(ISERROR(VLOOKUP(F434,TræningsZoner!B:B,1,FALSE))=FALSE(),NormalTid,IF(F434="Stigningsløb",StigningsløbTid,IF(F434="Intervalløb",IntervalTid,IF(F434="Temposkift",TemposkiftTid,IF(F434="Konkurrenceløb",KonkurrenceløbTid,IF(F434="Distanceløb",DistanceløbTid,"Ukendt træningstype"))))))))</f>
        <v>67.983333333333334</v>
      </c>
      <c r="K434" s="51">
        <f ca="1">IF(ISERROR(VLOOKUP(F434,Table3[[#All],[Type]],1,FALSE))=FALSE(),SUMIF(OFFSET(B434,1,0,50),B434,OFFSET(K434,1,0,50)),IF(F434="","",IF(ISERROR(VLOOKUP(F434,TræningsZoner!B:B,1,FALSE))=FALSE(),NormalDistance,IF(F434="Stigningsløb",StigningsløbDistance,IF(F434="Intervalløb",IntervalDistance,IF(F434="Temposkift",TemposkiftDistance,IF(F434="konkurrenceløb",KonkurrenceløbDistance,IF(F434="Distanceløb",DistanceløbDistance,"Ukendt træningstype"))))))))</f>
        <v>9.5</v>
      </c>
      <c r="L434" s="44"/>
      <c r="M434" s="45"/>
      <c r="N434" s="70"/>
    </row>
    <row r="435" spans="1:14" hidden="1" outlineLevel="1" x14ac:dyDescent="0.25">
      <c r="A435" s="42"/>
      <c r="B435" s="48">
        <v>42751</v>
      </c>
      <c r="C435" s="44" t="str">
        <f t="shared" si="16"/>
        <v/>
      </c>
      <c r="D435" s="44" t="str">
        <f t="shared" si="17"/>
        <v/>
      </c>
      <c r="E435" s="44"/>
      <c r="F435" s="49" t="s">
        <v>23</v>
      </c>
      <c r="G435" s="49" t="s">
        <v>26</v>
      </c>
      <c r="H435" s="49" t="str">
        <f>IF(ISERROR(VLOOKUP(F435,Table3[[#All],[Type]],1,FALSE))=FALSE(),"",IF(F435="","",IFERROR(IFERROR(TræningsZone,StigningsløbZone),IF(F435="Intervalløb",IntervalZone,IF(F435="Temposkift",TemposkiftZone,IF(F435="Konkurrenceløb","N/A",IF(F435="Distanceløb",DistanceløbZone,"Ukendt træningstype")))))))</f>
        <v>Ae1</v>
      </c>
      <c r="I435" s="49" t="str">
        <f>IF(F435="Konkurrenceløb",KonkurrenceløbHastighed,IF(ISERROR(VLOOKUP(F435,Table3[[#All],[Type]],1,FALSE))=FALSE(),"",IF(F435="","",TræningsHastighed)))</f>
        <v>7:07,5</v>
      </c>
      <c r="J435" s="50">
        <f ca="1">IF(ISERROR(VLOOKUP(F435,Table3[[#All],[Type]],1,FALSE))=FALSE(),SUMIF(OFFSET(B435,1,0,50),B435,OFFSET(J435,1,0,50)),IF(F435="","",IF(ISERROR(VLOOKUP(F435,TræningsZoner!B:B,1,FALSE))=FALSE(),NormalTid,IF(F435="Stigningsløb",StigningsløbTid,IF(F435="Intervalløb",IntervalTid,IF(F435="Temposkift",TemposkiftTid,IF(F435="Konkurrenceløb",KonkurrenceløbTid,IF(F435="Distanceløb",DistanceløbTid,"Ukendt træningstype"))))))))</f>
        <v>15</v>
      </c>
      <c r="K435" s="51">
        <f ca="1">IF(ISERROR(VLOOKUP(F435,Table3[[#All],[Type]],1,FALSE))=FALSE(),SUMIF(OFFSET(B435,1,0,50),B435,OFFSET(K435,1,0,50)),IF(F435="","",IF(ISERROR(VLOOKUP(F435,TræningsZoner!B:B,1,FALSE))=FALSE(),NormalDistance,IF(F435="Stigningsløb",StigningsløbDistance,IF(F435="Intervalløb",IntervalDistance,IF(F435="Temposkift",TemposkiftDistance,IF(F435="konkurrenceløb",KonkurrenceløbDistance,IF(F435="Distanceløb",DistanceløbDistance,"Ukendt træningstype"))))))))</f>
        <v>2.1052631578947367</v>
      </c>
      <c r="L435" s="44"/>
      <c r="M435" s="45"/>
      <c r="N435" s="70"/>
    </row>
    <row r="436" spans="1:14" collapsed="1" x14ac:dyDescent="0.25">
      <c r="A436" s="42">
        <f t="shared" si="15"/>
        <v>42749</v>
      </c>
      <c r="B436" s="43">
        <v>42749</v>
      </c>
      <c r="C436" s="44">
        <f t="shared" si="16"/>
        <v>3</v>
      </c>
      <c r="D436" s="44">
        <f t="shared" si="17"/>
        <v>2017</v>
      </c>
      <c r="E436" s="44" t="s">
        <v>18</v>
      </c>
      <c r="F436" s="45" t="s">
        <v>31</v>
      </c>
      <c r="G436" s="45"/>
      <c r="H436" s="45" t="str">
        <f>IF(ISERROR(VLOOKUP(F436,Table3[[#All],[Type]],1,FALSE))=FALSE(),"",IF(F436="","",IFERROR(IFERROR(TræningsZone,StigningsløbZone),IF(F436="Intervalløb",IntervalZone,IF(F436="Temposkift",TemposkiftZone,IF(F436="Konkurrenceløb","N/A",IF(F436="Distanceløb",DistanceløbZone,"Ukendt træningstype")))))))</f>
        <v/>
      </c>
      <c r="I436" s="45" t="str">
        <f>IF(F436="Konkurrenceløb",KonkurrenceløbHastighed,IF(ISERROR(VLOOKUP(F436,Table3[[#All],[Type]],1,FALSE))=FALSE(),"",IF(F436="","",TræningsHastighed)))</f>
        <v/>
      </c>
      <c r="J436" s="44">
        <f ca="1">IF(ISERROR(VLOOKUP(F436,Table3[[#All],[Type]],1,FALSE))=FALSE(),SUMIF(OFFSET(B436,1,0,50),B436,OFFSET(J436,1,0,50)),IF(F436="","",IF(ISERROR(VLOOKUP(F436,TræningsZoner!B:B,1,FALSE))=FALSE(),NormalTid,IF(F436="Stigningsløb",StigningsløbTid,IF(F436="Intervalløb",IntervalTid,IF(F436="Temposkift",TemposkiftTid,IF(F436="Konkurrenceløb",KonkurrenceløbTid,IF(F436="Distanceløb",DistanceløbTid,"Ukendt træningstype"))))))))</f>
        <v>75</v>
      </c>
      <c r="K436" s="46">
        <f ca="1">IF(ISERROR(VLOOKUP(F436,Table3[[#All],[Type]],1,FALSE))=FALSE(),SUMIF(OFFSET(B436,1,0,50),B436,OFFSET(K436,1,0,50)),IF(F436="","",IF(ISERROR(VLOOKUP(F436,TræningsZoner!B:B,1,FALSE))=FALSE(),NormalDistance,IF(F436="Stigningsløb",StigningsløbDistance,IF(F436="Intervalløb",IntervalDistance,IF(F436="Temposkift",TemposkiftDistance,IF(F436="konkurrenceløb",KonkurrenceløbDistance,IF(F436="Distanceløb",DistanceløbDistance,"Ukendt træningstype"))))))))</f>
        <v>9.4027201482636613</v>
      </c>
      <c r="L436" s="44"/>
      <c r="M436" s="45"/>
      <c r="N436" s="70"/>
    </row>
    <row r="437" spans="1:14" hidden="1" outlineLevel="1" x14ac:dyDescent="0.25">
      <c r="A437" s="42"/>
      <c r="B437" s="48">
        <v>42749</v>
      </c>
      <c r="C437" s="44" t="str">
        <f t="shared" si="16"/>
        <v/>
      </c>
      <c r="D437" s="44" t="str">
        <f t="shared" si="17"/>
        <v/>
      </c>
      <c r="E437" s="44"/>
      <c r="F437" s="49" t="s">
        <v>41</v>
      </c>
      <c r="G437" s="49" t="s">
        <v>26</v>
      </c>
      <c r="H437" s="49" t="str">
        <f>IF(ISERROR(VLOOKUP(F437,Table3[[#All],[Type]],1,FALSE))=FALSE(),"",IF(F437="","",IFERROR(IFERROR(TræningsZone,StigningsløbZone),IF(F437="Intervalløb",IntervalZone,IF(F437="Temposkift",TemposkiftZone,IF(F437="Konkurrenceløb","N/A",IF(F437="Distanceløb",DistanceløbZone,"Ukendt træningstype")))))))</f>
        <v>Rest</v>
      </c>
      <c r="I437" s="49" t="str">
        <f>IF(F437="Konkurrenceløb",KonkurrenceløbHastighed,IF(ISERROR(VLOOKUP(F437,Table3[[#All],[Type]],1,FALSE))=FALSE(),"",IF(F437="","",TræningsHastighed)))</f>
        <v>9:59,5</v>
      </c>
      <c r="J437" s="50">
        <f ca="1">IF(ISERROR(VLOOKUP(F437,Table3[[#All],[Type]],1,FALSE))=FALSE(),SUMIF(OFFSET(B437,1,0,50),B437,OFFSET(J437,1,0,50)),IF(F437="","",IF(ISERROR(VLOOKUP(F437,TræningsZoner!B:B,1,FALSE))=FALSE(),NormalTid,IF(F437="Stigningsløb",StigningsløbTid,IF(F437="Intervalløb",IntervalTid,IF(F437="Temposkift",TemposkiftTid,IF(F437="Konkurrenceløb",KonkurrenceløbTid,IF(F437="Distanceløb",DistanceløbTid,"Ukendt træningstype"))))))))</f>
        <v>15</v>
      </c>
      <c r="K437" s="51">
        <f ca="1">IF(ISERROR(VLOOKUP(F437,Table3[[#All],[Type]],1,FALSE))=FALSE(),SUMIF(OFFSET(B437,1,0,50),B437,OFFSET(K437,1,0,50)),IF(F437="","",IF(ISERROR(VLOOKUP(F437,TræningsZoner!B:B,1,FALSE))=FALSE(),NormalDistance,IF(F437="Stigningsløb",StigningsløbDistance,IF(F437="Intervalløb",IntervalDistance,IF(F437="Temposkift",TemposkiftDistance,IF(F437="konkurrenceløb",KonkurrenceløbDistance,IF(F437="Distanceløb",DistanceløbDistance,"Ukendt træningstype"))))))))</f>
        <v>1.5012510425354462</v>
      </c>
      <c r="L437" s="44"/>
      <c r="M437" s="45"/>
      <c r="N437" s="70"/>
    </row>
    <row r="438" spans="1:14" hidden="1" outlineLevel="1" x14ac:dyDescent="0.25">
      <c r="A438" s="42"/>
      <c r="B438" s="48">
        <v>42749</v>
      </c>
      <c r="C438" s="44" t="str">
        <f t="shared" si="16"/>
        <v/>
      </c>
      <c r="D438" s="44" t="str">
        <f t="shared" si="17"/>
        <v/>
      </c>
      <c r="E438" s="44"/>
      <c r="F438" s="49" t="s">
        <v>23</v>
      </c>
      <c r="G438" s="49" t="s">
        <v>33</v>
      </c>
      <c r="H438" s="49" t="str">
        <f>IF(ISERROR(VLOOKUP(F438,Table3[[#All],[Type]],1,FALSE))=FALSE(),"",IF(F438="","",IFERROR(IFERROR(TræningsZone,StigningsløbZone),IF(F438="Intervalløb",IntervalZone,IF(F438="Temposkift",TemposkiftZone,IF(F438="Konkurrenceløb","N/A",IF(F438="Distanceløb",DistanceløbZone,"Ukendt træningstype")))))))</f>
        <v>Ae1</v>
      </c>
      <c r="I438" s="49" t="str">
        <f>IF(F438="Konkurrenceløb",KonkurrenceløbHastighed,IF(ISERROR(VLOOKUP(F438,Table3[[#All],[Type]],1,FALSE))=FALSE(),"",IF(F438="","",TræningsHastighed)))</f>
        <v>7:07,5</v>
      </c>
      <c r="J438" s="50">
        <f ca="1">IF(ISERROR(VLOOKUP(F438,Table3[[#All],[Type]],1,FALSE))=FALSE(),SUMIF(OFFSET(B438,1,0,50),B438,OFFSET(J438,1,0,50)),IF(F438="","",IF(ISERROR(VLOOKUP(F438,TræningsZoner!B:B,1,FALSE))=FALSE(),NormalTid,IF(F438="Stigningsløb",StigningsløbTid,IF(F438="Intervalløb",IntervalTid,IF(F438="Temposkift",TemposkiftTid,IF(F438="Konkurrenceløb",KonkurrenceløbTid,IF(F438="Distanceløb",DistanceløbTid,"Ukendt træningstype"))))))))</f>
        <v>20</v>
      </c>
      <c r="K438" s="51">
        <f ca="1">IF(ISERROR(VLOOKUP(F438,Table3[[#All],[Type]],1,FALSE))=FALSE(),SUMIF(OFFSET(B438,1,0,50),B438,OFFSET(K438,1,0,50)),IF(F438="","",IF(ISERROR(VLOOKUP(F438,TræningsZoner!B:B,1,FALSE))=FALSE(),NormalDistance,IF(F438="Stigningsløb",StigningsløbDistance,IF(F438="Intervalløb",IntervalDistance,IF(F438="Temposkift",TemposkiftDistance,IF(F438="konkurrenceløb",KonkurrenceløbDistance,IF(F438="Distanceløb",DistanceløbDistance,"Ukendt træningstype"))))))))</f>
        <v>2.807017543859649</v>
      </c>
      <c r="L438" s="44"/>
      <c r="M438" s="45"/>
      <c r="N438" s="70"/>
    </row>
    <row r="439" spans="1:14" hidden="1" outlineLevel="1" x14ac:dyDescent="0.25">
      <c r="A439" s="42"/>
      <c r="B439" s="48">
        <v>42749</v>
      </c>
      <c r="C439" s="44" t="str">
        <f t="shared" si="16"/>
        <v/>
      </c>
      <c r="D439" s="44" t="str">
        <f t="shared" si="17"/>
        <v/>
      </c>
      <c r="E439" s="44"/>
      <c r="F439" s="49" t="s">
        <v>32</v>
      </c>
      <c r="G439" s="49" t="s">
        <v>34</v>
      </c>
      <c r="H439" s="49" t="str">
        <f>IF(ISERROR(VLOOKUP(F439,Table3[[#All],[Type]],1,FALSE))=FALSE(),"",IF(F439="","",IFERROR(IFERROR(TræningsZone,StigningsløbZone),IF(F439="Intervalløb",IntervalZone,IF(F439="Temposkift",TemposkiftZone,IF(F439="Konkurrenceløb","N/A",IF(F439="Distanceløb",DistanceløbZone,"Ukendt træningstype")))))))</f>
        <v>Ae2</v>
      </c>
      <c r="I439" s="49" t="str">
        <f>IF(F439="Konkurrenceløb",KonkurrenceløbHastighed,IF(ISERROR(VLOOKUP(F439,Table3[[#All],[Type]],1,FALSE))=FALSE(),"",IF(F439="","",TræningsHastighed)))</f>
        <v>6:28</v>
      </c>
      <c r="J439" s="50">
        <f ca="1">IF(ISERROR(VLOOKUP(F439,Table3[[#All],[Type]],1,FALSE))=FALSE(),SUMIF(OFFSET(B439,1,0,50),B439,OFFSET(J439,1,0,50)),IF(F439="","",IF(ISERROR(VLOOKUP(F439,TræningsZoner!B:B,1,FALSE))=FALSE(),NormalTid,IF(F439="Stigningsløb",StigningsløbTid,IF(F439="Intervalløb",IntervalTid,IF(F439="Temposkift",TemposkiftTid,IF(F439="Konkurrenceløb",KonkurrenceløbTid,IF(F439="Distanceløb",DistanceløbTid,"Ukendt træningstype"))))))))</f>
        <v>10</v>
      </c>
      <c r="K439" s="51">
        <f ca="1">IF(ISERROR(VLOOKUP(F439,Table3[[#All],[Type]],1,FALSE))=FALSE(),SUMIF(OFFSET(B439,1,0,50),B439,OFFSET(K439,1,0,50)),IF(F439="","",IF(ISERROR(VLOOKUP(F439,TræningsZoner!B:B,1,FALSE))=FALSE(),NormalDistance,IF(F439="Stigningsløb",StigningsløbDistance,IF(F439="Intervalløb",IntervalDistance,IF(F439="Temposkift",TemposkiftDistance,IF(F439="konkurrenceløb",KonkurrenceløbDistance,IF(F439="Distanceløb",DistanceløbDistance,"Ukendt træningstype"))))))))</f>
        <v>1.5463917525773196</v>
      </c>
      <c r="L439" s="44"/>
      <c r="M439" s="45"/>
      <c r="N439" s="70"/>
    </row>
    <row r="440" spans="1:14" hidden="1" outlineLevel="1" x14ac:dyDescent="0.25">
      <c r="A440" s="42"/>
      <c r="B440" s="48">
        <v>42749</v>
      </c>
      <c r="C440" s="44" t="str">
        <f t="shared" si="16"/>
        <v/>
      </c>
      <c r="D440" s="44" t="str">
        <f t="shared" si="17"/>
        <v/>
      </c>
      <c r="E440" s="44"/>
      <c r="F440" s="49" t="s">
        <v>41</v>
      </c>
      <c r="G440" s="49" t="s">
        <v>43</v>
      </c>
      <c r="H440" s="49" t="str">
        <f>IF(ISERROR(VLOOKUP(F440,Table3[[#All],[Type]],1,FALSE))=FALSE(),"",IF(F440="","",IFERROR(IFERROR(TræningsZone,StigningsløbZone),IF(F440="Intervalløb",IntervalZone,IF(F440="Temposkift",TemposkiftZone,IF(F440="Konkurrenceløb","N/A",IF(F440="Distanceløb",DistanceløbZone,"Ukendt træningstype")))))))</f>
        <v>Rest</v>
      </c>
      <c r="I440" s="49" t="str">
        <f>IF(F440="Konkurrenceløb",KonkurrenceløbHastighed,IF(ISERROR(VLOOKUP(F440,Table3[[#All],[Type]],1,FALSE))=FALSE(),"",IF(F440="","",TræningsHastighed)))</f>
        <v>9:59,5</v>
      </c>
      <c r="J440" s="50">
        <f ca="1">IF(ISERROR(VLOOKUP(F440,Table3[[#All],[Type]],1,FALSE))=FALSE(),SUMIF(OFFSET(B440,1,0,50),B440,OFFSET(J440,1,0,50)),IF(F440="","",IF(ISERROR(VLOOKUP(F440,TræningsZoner!B:B,1,FALSE))=FALSE(),NormalTid,IF(F440="Stigningsløb",StigningsløbTid,IF(F440="Intervalløb",IntervalTid,IF(F440="Temposkift",TemposkiftTid,IF(F440="Konkurrenceløb",KonkurrenceløbTid,IF(F440="Distanceløb",DistanceløbTid,"Ukendt træningstype"))))))))</f>
        <v>5</v>
      </c>
      <c r="K440" s="51">
        <f ca="1">IF(ISERROR(VLOOKUP(F440,Table3[[#All],[Type]],1,FALSE))=FALSE(),SUMIF(OFFSET(B440,1,0,50),B440,OFFSET(K440,1,0,50)),IF(F440="","",IF(ISERROR(VLOOKUP(F440,TræningsZoner!B:B,1,FALSE))=FALSE(),NormalDistance,IF(F440="Stigningsløb",StigningsløbDistance,IF(F440="Intervalløb",IntervalDistance,IF(F440="Temposkift",TemposkiftDistance,IF(F440="konkurrenceløb",KonkurrenceløbDistance,IF(F440="Distanceløb",DistanceløbDistance,"Ukendt træningstype"))))))))</f>
        <v>0.50041701417848206</v>
      </c>
      <c r="L440" s="44"/>
      <c r="M440" s="45"/>
      <c r="N440" s="70"/>
    </row>
    <row r="441" spans="1:14" hidden="1" outlineLevel="1" x14ac:dyDescent="0.25">
      <c r="A441" s="42"/>
      <c r="B441" s="48">
        <v>42749</v>
      </c>
      <c r="C441" s="44" t="str">
        <f t="shared" si="16"/>
        <v/>
      </c>
      <c r="D441" s="44" t="str">
        <f t="shared" si="17"/>
        <v/>
      </c>
      <c r="E441" s="44"/>
      <c r="F441" s="49" t="s">
        <v>32</v>
      </c>
      <c r="G441" s="49" t="s">
        <v>34</v>
      </c>
      <c r="H441" s="49" t="str">
        <f>IF(ISERROR(VLOOKUP(F441,Table3[[#All],[Type]],1,FALSE))=FALSE(),"",IF(F441="","",IFERROR(IFERROR(TræningsZone,StigningsløbZone),IF(F441="Intervalløb",IntervalZone,IF(F441="Temposkift",TemposkiftZone,IF(F441="Konkurrenceløb","N/A",IF(F441="Distanceløb",DistanceløbZone,"Ukendt træningstype")))))))</f>
        <v>Ae2</v>
      </c>
      <c r="I441" s="49" t="str">
        <f>IF(F441="Konkurrenceløb",KonkurrenceløbHastighed,IF(ISERROR(VLOOKUP(F441,Table3[[#All],[Type]],1,FALSE))=FALSE(),"",IF(F441="","",TræningsHastighed)))</f>
        <v>6:28</v>
      </c>
      <c r="J441" s="50">
        <f ca="1">IF(ISERROR(VLOOKUP(F441,Table3[[#All],[Type]],1,FALSE))=FALSE(),SUMIF(OFFSET(B441,1,0,50),B441,OFFSET(J441,1,0,50)),IF(F441="","",IF(ISERROR(VLOOKUP(F441,TræningsZoner!B:B,1,FALSE))=FALSE(),NormalTid,IF(F441="Stigningsløb",StigningsløbTid,IF(F441="Intervalløb",IntervalTid,IF(F441="Temposkift",TemposkiftTid,IF(F441="Konkurrenceløb",KonkurrenceløbTid,IF(F441="Distanceløb",DistanceløbTid,"Ukendt træningstype"))))))))</f>
        <v>10</v>
      </c>
      <c r="K441" s="51">
        <f ca="1">IF(ISERROR(VLOOKUP(F441,Table3[[#All],[Type]],1,FALSE))=FALSE(),SUMIF(OFFSET(B441,1,0,50),B441,OFFSET(K441,1,0,50)),IF(F441="","",IF(ISERROR(VLOOKUP(F441,TræningsZoner!B:B,1,FALSE))=FALSE(),NormalDistance,IF(F441="Stigningsløb",StigningsløbDistance,IF(F441="Intervalløb",IntervalDistance,IF(F441="Temposkift",TemposkiftDistance,IF(F441="konkurrenceløb",KonkurrenceløbDistance,IF(F441="Distanceløb",DistanceløbDistance,"Ukendt træningstype"))))))))</f>
        <v>1.5463917525773196</v>
      </c>
      <c r="L441" s="44"/>
      <c r="M441" s="45"/>
      <c r="N441" s="70"/>
    </row>
    <row r="442" spans="1:14" hidden="1" outlineLevel="1" x14ac:dyDescent="0.25">
      <c r="A442" s="42"/>
      <c r="B442" s="48">
        <v>42749</v>
      </c>
      <c r="C442" s="44" t="str">
        <f t="shared" si="16"/>
        <v/>
      </c>
      <c r="D442" s="44" t="str">
        <f t="shared" si="17"/>
        <v/>
      </c>
      <c r="E442" s="44"/>
      <c r="F442" s="49" t="s">
        <v>41</v>
      </c>
      <c r="G442" s="49" t="s">
        <v>26</v>
      </c>
      <c r="H442" s="49" t="str">
        <f>IF(ISERROR(VLOOKUP(F442,Table3[[#All],[Type]],1,FALSE))=FALSE(),"",IF(F442="","",IFERROR(IFERROR(TræningsZone,StigningsløbZone),IF(F442="Intervalløb",IntervalZone,IF(F442="Temposkift",TemposkiftZone,IF(F442="Konkurrenceløb","N/A",IF(F442="Distanceløb",DistanceløbZone,"Ukendt træningstype")))))))</f>
        <v>Rest</v>
      </c>
      <c r="I442" s="49" t="str">
        <f>IF(F442="Konkurrenceløb",KonkurrenceløbHastighed,IF(ISERROR(VLOOKUP(F442,Table3[[#All],[Type]],1,FALSE))=FALSE(),"",IF(F442="","",TræningsHastighed)))</f>
        <v>9:59,5</v>
      </c>
      <c r="J442" s="50">
        <f ca="1">IF(ISERROR(VLOOKUP(F442,Table3[[#All],[Type]],1,FALSE))=FALSE(),SUMIF(OFFSET(B442,1,0,50),B442,OFFSET(J442,1,0,50)),IF(F442="","",IF(ISERROR(VLOOKUP(F442,TræningsZoner!B:B,1,FALSE))=FALSE(),NormalTid,IF(F442="Stigningsløb",StigningsløbTid,IF(F442="Intervalløb",IntervalTid,IF(F442="Temposkift",TemposkiftTid,IF(F442="Konkurrenceløb",KonkurrenceløbTid,IF(F442="Distanceløb",DistanceløbTid,"Ukendt træningstype"))))))))</f>
        <v>15</v>
      </c>
      <c r="K442" s="51">
        <f ca="1">IF(ISERROR(VLOOKUP(F442,Table3[[#All],[Type]],1,FALSE))=FALSE(),SUMIF(OFFSET(B442,1,0,50),B442,OFFSET(K442,1,0,50)),IF(F442="","",IF(ISERROR(VLOOKUP(F442,TræningsZoner!B:B,1,FALSE))=FALSE(),NormalDistance,IF(F442="Stigningsløb",StigningsløbDistance,IF(F442="Intervalløb",IntervalDistance,IF(F442="Temposkift",TemposkiftDistance,IF(F442="konkurrenceløb",KonkurrenceløbDistance,IF(F442="Distanceløb",DistanceløbDistance,"Ukendt træningstype"))))))))</f>
        <v>1.5012510425354462</v>
      </c>
      <c r="L442" s="44"/>
      <c r="M442" s="45"/>
      <c r="N442" s="70"/>
    </row>
    <row r="443" spans="1:14" collapsed="1" x14ac:dyDescent="0.25">
      <c r="A443" s="42">
        <f t="shared" si="15"/>
        <v>42748</v>
      </c>
      <c r="B443" s="43">
        <v>42748</v>
      </c>
      <c r="C443" s="44">
        <f t="shared" si="16"/>
        <v>3</v>
      </c>
      <c r="D443" s="44">
        <f t="shared" si="17"/>
        <v>2017</v>
      </c>
      <c r="E443" s="44" t="s">
        <v>18</v>
      </c>
      <c r="F443" s="45" t="s">
        <v>55</v>
      </c>
      <c r="G443" s="45"/>
      <c r="H443" s="45" t="str">
        <f>IF(ISERROR(VLOOKUP(F443,Table3[[#All],[Type]],1,FALSE))=FALSE(),"",IF(F443="","",IFERROR(IFERROR(TræningsZone,StigningsløbZone),IF(F443="Intervalløb",IntervalZone,IF(F443="Temposkift",TemposkiftZone,IF(F443="Konkurrenceløb","N/A",IF(F443="Distanceløb",DistanceløbZone,"Ukendt træningstype")))))))</f>
        <v/>
      </c>
      <c r="I443" s="45" t="str">
        <f>IF(F443="Konkurrenceløb",KonkurrenceløbHastighed,IF(ISERROR(VLOOKUP(F443,Table3[[#All],[Type]],1,FALSE))=FALSE(),"",IF(F443="","",TræningsHastighed)))</f>
        <v/>
      </c>
      <c r="J443" s="44">
        <f ca="1">IF(ISERROR(VLOOKUP(F443,Table3[[#All],[Type]],1,FALSE))=FALSE(),SUMIF(OFFSET(B443,1,0,50),B443,OFFSET(J443,1,0,50)),IF(F443="","",IF(ISERROR(VLOOKUP(F443,TræningsZoner!B:B,1,FALSE))=FALSE(),NormalTid,IF(F443="Stigningsløb",StigningsløbTid,IF(F443="Intervalløb",IntervalTid,IF(F443="Temposkift",TemposkiftTid,IF(F443="Konkurrenceløb",KonkurrenceløbTid,IF(F443="Distanceløb",DistanceløbTid,"Ukendt træningstype"))))))))</f>
        <v>95.81</v>
      </c>
      <c r="K443" s="46">
        <f ca="1">IF(ISERROR(VLOOKUP(F443,Table3[[#All],[Type]],1,FALSE))=FALSE(),SUMIF(OFFSET(B443,1,0,50),B443,OFFSET(K443,1,0,50)),IF(F443="","",IF(ISERROR(VLOOKUP(F443,TræningsZoner!B:B,1,FALSE))=FALSE(),NormalDistance,IF(F443="Stigningsløb",StigningsløbDistance,IF(F443="Intervalløb",IntervalDistance,IF(F443="Temposkift",TemposkiftDistance,IF(F443="konkurrenceløb",KonkurrenceløbDistance,IF(F443="Distanceløb",DistanceløbDistance,"Ukendt træningstype"))))))))</f>
        <v>13.610776524296561</v>
      </c>
      <c r="L443" s="44"/>
      <c r="M443" s="45"/>
      <c r="N443" s="70"/>
    </row>
    <row r="444" spans="1:14" s="26" customFormat="1" hidden="1" outlineLevel="1" x14ac:dyDescent="0.25">
      <c r="A444" s="47"/>
      <c r="B444" s="48">
        <v>42748</v>
      </c>
      <c r="C444" s="44" t="str">
        <f t="shared" si="16"/>
        <v/>
      </c>
      <c r="D444" s="44" t="str">
        <f t="shared" si="17"/>
        <v/>
      </c>
      <c r="E444" s="44"/>
      <c r="F444" s="49" t="s">
        <v>23</v>
      </c>
      <c r="G444" s="49" t="s">
        <v>26</v>
      </c>
      <c r="H444" s="49" t="str">
        <f>IF(ISERROR(VLOOKUP(F444,Table3[[#All],[Type]],1,FALSE))=FALSE(),"",IF(F444="","",IFERROR(IFERROR(TræningsZone,StigningsløbZone),IF(F444="Intervalløb",IntervalZone,IF(F444="Temposkift",TemposkiftZone,IF(F444="Konkurrenceløb","N/A",IF(F444="Distanceløb",DistanceløbZone,"Ukendt træningstype")))))))</f>
        <v>Ae1</v>
      </c>
      <c r="I444" s="49" t="str">
        <f>IF(F444="Konkurrenceløb",KonkurrenceløbHastighed,IF(ISERROR(VLOOKUP(F444,Table3[[#All],[Type]],1,FALSE))=FALSE(),"",IF(F444="","",TræningsHastighed)))</f>
        <v>7:07,5</v>
      </c>
      <c r="J444" s="50">
        <f ca="1">IF(ISERROR(VLOOKUP(F444,Table3[[#All],[Type]],1,FALSE))=FALSE(),SUMIF(OFFSET(B444,1,0,50),B444,OFFSET(J444,1,0,50)),IF(F444="","",IF(ISERROR(VLOOKUP(F444,TræningsZoner!B:B,1,FALSE))=FALSE(),NormalTid,IF(F444="Stigningsløb",StigningsløbTid,IF(F444="Intervalløb",IntervalTid,IF(F444="Temposkift",TemposkiftTid,IF(F444="Konkurrenceløb",KonkurrenceløbTid,IF(F444="Distanceløb",DistanceløbTid,"Ukendt træningstype"))))))))</f>
        <v>15</v>
      </c>
      <c r="K444" s="51">
        <f ca="1">IF(ISERROR(VLOOKUP(F444,Table3[[#All],[Type]],1,FALSE))=FALSE(),SUMIF(OFFSET(B444,1,0,50),B444,OFFSET(K444,1,0,50)),IF(F444="","",IF(ISERROR(VLOOKUP(F444,TræningsZoner!B:B,1,FALSE))=FALSE(),NormalDistance,IF(F444="Stigningsløb",StigningsløbDistance,IF(F444="Intervalløb",IntervalDistance,IF(F444="Temposkift",TemposkiftDistance,IF(F444="konkurrenceløb",KonkurrenceløbDistance,IF(F444="Distanceløb",DistanceløbDistance,"Ukendt træningstype"))))))))</f>
        <v>2.1052631578947367</v>
      </c>
      <c r="L444" s="44"/>
      <c r="M444" s="45"/>
      <c r="N444" s="70"/>
    </row>
    <row r="445" spans="1:14" s="26" customFormat="1" hidden="1" outlineLevel="1" x14ac:dyDescent="0.25">
      <c r="A445" s="47"/>
      <c r="B445" s="48">
        <v>42748</v>
      </c>
      <c r="C445" s="44" t="str">
        <f t="shared" si="16"/>
        <v/>
      </c>
      <c r="D445" s="44" t="str">
        <f t="shared" si="17"/>
        <v/>
      </c>
      <c r="E445" s="44"/>
      <c r="F445" s="49" t="s">
        <v>27</v>
      </c>
      <c r="G445" s="49" t="s">
        <v>28</v>
      </c>
      <c r="H445" s="49" t="str">
        <f>IF(ISERROR(VLOOKUP(F445,Table3[[#All],[Type]],1,FALSE))=FALSE(),"",IF(F445="","",IFERROR(IFERROR(TræningsZone,StigningsløbZone),IF(F445="Intervalløb",IntervalZone,IF(F445="Temposkift",TemposkiftZone,IF(F445="Konkurrenceløb","N/A",IF(F445="Distanceløb",DistanceløbZone,"Ukendt træningstype")))))))</f>
        <v>AT</v>
      </c>
      <c r="I445" s="49" t="str">
        <f>IF(F445="Konkurrenceløb",KonkurrenceløbHastighed,IF(ISERROR(VLOOKUP(F445,Table3[[#All],[Type]],1,FALSE))=FALSE(),"",IF(F445="","",TræningsHastighed)))</f>
        <v>5:56</v>
      </c>
      <c r="J445" s="50">
        <f ca="1">IF(ISERROR(VLOOKUP(F445,Table3[[#All],[Type]],1,FALSE))=FALSE(),SUMIF(OFFSET(B445,1,0,50),B445,OFFSET(J445,1,0,50)),IF(F445="","",IF(ISERROR(VLOOKUP(F445,TræningsZoner!B:B,1,FALSE))=FALSE(),NormalTid,IF(F445="Stigningsløb",StigningsløbTid,IF(F445="Intervalløb",IntervalTid,IF(F445="Temposkift",TemposkiftTid,IF(F445="Konkurrenceløb",KonkurrenceløbTid,IF(F445="Distanceløb",DistanceløbTid,"Ukendt træningstype"))))))))</f>
        <v>1.78</v>
      </c>
      <c r="K445" s="51">
        <f ca="1">IF(ISERROR(VLOOKUP(F445,Table3[[#All],[Type]],1,FALSE))=FALSE(),SUMIF(OFFSET(B445,1,0,50),B445,OFFSET(K445,1,0,50)),IF(F445="","",IF(ISERROR(VLOOKUP(F445,TræningsZoner!B:B,1,FALSE))=FALSE(),NormalDistance,IF(F445="Stigningsløb",StigningsløbDistance,IF(F445="Intervalløb",IntervalDistance,IF(F445="Temposkift",TemposkiftDistance,IF(F445="konkurrenceløb",KonkurrenceløbDistance,IF(F445="Distanceløb",DistanceløbDistance,"Ukendt træningstype"))))))))</f>
        <v>0.3</v>
      </c>
      <c r="L445" s="44"/>
      <c r="M445" s="45"/>
      <c r="N445" s="70"/>
    </row>
    <row r="446" spans="1:14" s="26" customFormat="1" hidden="1" outlineLevel="1" x14ac:dyDescent="0.25">
      <c r="A446" s="47"/>
      <c r="B446" s="48">
        <v>42748</v>
      </c>
      <c r="C446" s="44" t="str">
        <f t="shared" si="16"/>
        <v/>
      </c>
      <c r="D446" s="44" t="str">
        <f t="shared" si="17"/>
        <v/>
      </c>
      <c r="E446" s="44"/>
      <c r="F446" s="49" t="s">
        <v>56</v>
      </c>
      <c r="G446" s="49" t="s">
        <v>57</v>
      </c>
      <c r="H446" s="49" t="str">
        <f>IF(ISERROR(VLOOKUP(F446,Table3[[#All],[Type]],1,FALSE))=FALSE(),"",IF(F446="","",IFERROR(IFERROR(TræningsZone,StigningsløbZone),IF(F446="Intervalløb",IntervalZone,IF(F446="Temposkift",TemposkiftZone,IF(F446="Konkurrenceløb","N/A",IF(F446="Distanceløb",DistanceløbZone,"Ukendt træningstype")))))))</f>
        <v>MT</v>
      </c>
      <c r="I446" s="49" t="str">
        <f>IF(F446="Konkurrenceløb",KonkurrenceløbHastighed,IF(ISERROR(VLOOKUP(F446,Table3[[#All],[Type]],1,FALSE))=FALSE(),"",IF(F446="","",TræningsHastighed)))</f>
        <v>6:24</v>
      </c>
      <c r="J446" s="50">
        <f ca="1">IF(ISERROR(VLOOKUP(F446,Table3[[#All],[Type]],1,FALSE))=FALSE(),SUMIF(OFFSET(B446,1,0,50),B446,OFFSET(J446,1,0,50)),IF(F446="","",IF(ISERROR(VLOOKUP(F446,TræningsZoner!B:B,1,FALSE))=FALSE(),NormalTid,IF(F446="Stigningsløb",StigningsløbTid,IF(F446="Intervalløb",IntervalTid,IF(F446="Temposkift",TemposkiftTid,IF(F446="Konkurrenceløb",KonkurrenceløbTid,IF(F446="Distanceløb",DistanceløbTid,"Ukendt træningstype"))))))))</f>
        <v>9.6</v>
      </c>
      <c r="K446" s="51">
        <f ca="1">IF(ISERROR(VLOOKUP(F446,Table3[[#All],[Type]],1,FALSE))=FALSE(),SUMIF(OFFSET(B446,1,0,50),B446,OFFSET(K446,1,0,50)),IF(F446="","",IF(ISERROR(VLOOKUP(F446,TræningsZoner!B:B,1,FALSE))=FALSE(),NormalDistance,IF(F446="Stigningsløb",StigningsløbDistance,IF(F446="Intervalløb",IntervalDistance,IF(F446="Temposkift",TemposkiftDistance,IF(F446="konkurrenceløb",KonkurrenceløbDistance,IF(F446="Distanceløb",DistanceløbDistance,"Ukendt træningstype"))))))))</f>
        <v>1.5</v>
      </c>
      <c r="L446" s="44"/>
      <c r="M446" s="45"/>
      <c r="N446" s="70"/>
    </row>
    <row r="447" spans="1:14" s="26" customFormat="1" hidden="1" outlineLevel="1" x14ac:dyDescent="0.25">
      <c r="A447" s="47"/>
      <c r="B447" s="48">
        <v>42748</v>
      </c>
      <c r="C447" s="44" t="str">
        <f t="shared" si="16"/>
        <v/>
      </c>
      <c r="D447" s="44" t="str">
        <f t="shared" si="17"/>
        <v/>
      </c>
      <c r="E447" s="44"/>
      <c r="F447" s="49" t="s">
        <v>56</v>
      </c>
      <c r="G447" s="49" t="s">
        <v>58</v>
      </c>
      <c r="H447" s="49" t="str">
        <f>IF(ISERROR(VLOOKUP(F447,Table3[[#All],[Type]],1,FALSE))=FALSE(),"",IF(F447="","",IFERROR(IFERROR(TræningsZone,StigningsløbZone),IF(F447="Intervalløb",IntervalZone,IF(F447="Temposkift",TemposkiftZone,IF(F447="Konkurrenceløb","N/A",IF(F447="Distanceløb",DistanceløbZone,"Ukendt træningstype")))))))</f>
        <v>AT</v>
      </c>
      <c r="I447" s="49" t="str">
        <f>IF(F447="Konkurrenceløb",KonkurrenceløbHastighed,IF(ISERROR(VLOOKUP(F447,Table3[[#All],[Type]],1,FALSE))=FALSE(),"",IF(F447="","",TræningsHastighed)))</f>
        <v>5:56</v>
      </c>
      <c r="J447" s="50">
        <f ca="1">IF(ISERROR(VLOOKUP(F447,Table3[[#All],[Type]],1,FALSE))=FALSE(),SUMIF(OFFSET(B447,1,0,50),B447,OFFSET(J447,1,0,50)),IF(F447="","",IF(ISERROR(VLOOKUP(F447,TræningsZoner!B:B,1,FALSE))=FALSE(),NormalTid,IF(F447="Stigningsløb",StigningsløbTid,IF(F447="Intervalløb",IntervalTid,IF(F447="Temposkift",TemposkiftTid,IF(F447="Konkurrenceløb",KonkurrenceløbTid,IF(F447="Distanceløb",DistanceløbTid,"Ukendt træningstype"))))))))</f>
        <v>2.9666666666666668</v>
      </c>
      <c r="K447" s="51">
        <f ca="1">IF(ISERROR(VLOOKUP(F447,Table3[[#All],[Type]],1,FALSE))=FALSE(),SUMIF(OFFSET(B447,1,0,50),B447,OFFSET(K447,1,0,50)),IF(F447="","",IF(ISERROR(VLOOKUP(F447,TræningsZoner!B:B,1,FALSE))=FALSE(),NormalDistance,IF(F447="Stigningsløb",StigningsløbDistance,IF(F447="Intervalløb",IntervalDistance,IF(F447="Temposkift",TemposkiftDistance,IF(F447="konkurrenceløb",KonkurrenceløbDistance,IF(F447="Distanceløb",DistanceløbDistance,"Ukendt træningstype"))))))))</f>
        <v>0.5</v>
      </c>
      <c r="L447" s="44"/>
      <c r="M447" s="45"/>
      <c r="N447" s="70"/>
    </row>
    <row r="448" spans="1:14" s="26" customFormat="1" hidden="1" outlineLevel="1" x14ac:dyDescent="0.25">
      <c r="A448" s="47"/>
      <c r="B448" s="48">
        <v>42748</v>
      </c>
      <c r="C448" s="44" t="str">
        <f t="shared" si="16"/>
        <v/>
      </c>
      <c r="D448" s="44" t="str">
        <f t="shared" si="17"/>
        <v/>
      </c>
      <c r="E448" s="44"/>
      <c r="F448" s="49" t="s">
        <v>41</v>
      </c>
      <c r="G448" s="49" t="s">
        <v>59</v>
      </c>
      <c r="H448" s="49" t="str">
        <f>IF(ISERROR(VLOOKUP(F448,Table3[[#All],[Type]],1,FALSE))=FALSE(),"",IF(F448="","",IFERROR(IFERROR(TræningsZone,StigningsløbZone),IF(F448="Intervalløb",IntervalZone,IF(F448="Temposkift",TemposkiftZone,IF(F448="Konkurrenceløb","N/A",IF(F448="Distanceløb",DistanceløbZone,"Ukendt træningstype")))))))</f>
        <v>Rest</v>
      </c>
      <c r="I448" s="49" t="str">
        <f>IF(F448="Konkurrenceløb",KonkurrenceløbHastighed,IF(ISERROR(VLOOKUP(F448,Table3[[#All],[Type]],1,FALSE))=FALSE(),"",IF(F448="","",TræningsHastighed)))</f>
        <v>9:59,5</v>
      </c>
      <c r="J448" s="50">
        <f ca="1">IF(ISERROR(VLOOKUP(F448,Table3[[#All],[Type]],1,FALSE))=FALSE(),SUMIF(OFFSET(B448,1,0,50),B448,OFFSET(J448,1,0,50)),IF(F448="","",IF(ISERROR(VLOOKUP(F448,TræningsZoner!B:B,1,FALSE))=FALSE(),NormalTid,IF(F448="Stigningsløb",StigningsløbTid,IF(F448="Intervalløb",IntervalTid,IF(F448="Temposkift",TemposkiftTid,IF(F448="Konkurrenceløb",KonkurrenceløbTid,IF(F448="Distanceløb",DistanceløbTid,"Ukendt træningstype"))))))))</f>
        <v>3</v>
      </c>
      <c r="K448" s="51">
        <f ca="1">IF(ISERROR(VLOOKUP(F448,Table3[[#All],[Type]],1,FALSE))=FALSE(),SUMIF(OFFSET(B448,1,0,50),B448,OFFSET(K448,1,0,50)),IF(F448="","",IF(ISERROR(VLOOKUP(F448,TræningsZoner!B:B,1,FALSE))=FALSE(),NormalDistance,IF(F448="Stigningsløb",StigningsløbDistance,IF(F448="Intervalløb",IntervalDistance,IF(F448="Temposkift",TemposkiftDistance,IF(F448="konkurrenceløb",KonkurrenceløbDistance,IF(F448="Distanceløb",DistanceløbDistance,"Ukendt træningstype"))))))))</f>
        <v>0.30025020850708922</v>
      </c>
      <c r="L448" s="44"/>
      <c r="M448" s="45"/>
      <c r="N448" s="70"/>
    </row>
    <row r="449" spans="1:15" s="26" customFormat="1" hidden="1" outlineLevel="1" x14ac:dyDescent="0.25">
      <c r="A449" s="47"/>
      <c r="B449" s="48">
        <v>42748</v>
      </c>
      <c r="C449" s="44" t="str">
        <f t="shared" si="16"/>
        <v/>
      </c>
      <c r="D449" s="44" t="str">
        <f t="shared" si="17"/>
        <v/>
      </c>
      <c r="E449" s="44"/>
      <c r="F449" s="49" t="s">
        <v>29</v>
      </c>
      <c r="G449" s="49" t="s">
        <v>64</v>
      </c>
      <c r="H449" s="49" t="str">
        <f>IF(ISERROR(VLOOKUP(F449,Table3[[#All],[Type]],1,FALSE))=FALSE(),"",IF(F449="","",IFERROR(IFERROR(TræningsZone,StigningsløbZone),IF(F449="Intervalløb",IntervalZone,IF(F449="Temposkift",TemposkiftZone,IF(F449="Konkurrenceløb","N/A",IF(F449="Distanceløb",DistanceløbZone,"Ukendt træningstype")))))))</f>
        <v>AT</v>
      </c>
      <c r="I449" s="49" t="str">
        <f>IF(F449="Konkurrenceløb",KonkurrenceløbHastighed,IF(ISERROR(VLOOKUP(F449,Table3[[#All],[Type]],1,FALSE))=FALSE(),"",IF(F449="","",TræningsHastighed)))</f>
        <v>5:56</v>
      </c>
      <c r="J449" s="50">
        <f ca="1">IF(ISERROR(VLOOKUP(F449,Table3[[#All],[Type]],1,FALSE))=FALSE(),SUMIF(OFFSET(B449,1,0,50),B449,OFFSET(J449,1,0,50)),IF(F449="","",IF(ISERROR(VLOOKUP(F449,TræningsZoner!B:B,1,FALSE))=FALSE(),NormalTid,IF(F449="Stigningsløb",StigningsløbTid,IF(F449="Intervalløb",IntervalTid,IF(F449="Temposkift",TemposkiftTid,IF(F449="Konkurrenceløb",KonkurrenceløbTid,IF(F449="Distanceløb",DistanceløbTid,"Ukendt træningstype"))))))))</f>
        <v>48.463333333333338</v>
      </c>
      <c r="K449" s="51">
        <f ca="1">IF(ISERROR(VLOOKUP(F449,Table3[[#All],[Type]],1,FALSE))=FALSE(),SUMIF(OFFSET(B449,1,0,50),B449,OFFSET(K449,1,0,50)),IF(F449="","",IF(ISERROR(VLOOKUP(F449,TræningsZoner!B:B,1,FALSE))=FALSE(),NormalDistance,IF(F449="Stigningsløb",StigningsløbDistance,IF(F449="Intervalløb",IntervalDistance,IF(F449="Temposkift",TemposkiftDistance,IF(F449="konkurrenceløb",KonkurrenceløbDistance,IF(F449="Distanceløb",DistanceløbDistance,"Ukendt træningstype"))))))))</f>
        <v>6.8</v>
      </c>
      <c r="L449" s="44"/>
      <c r="M449" s="45"/>
      <c r="N449" s="70"/>
    </row>
    <row r="450" spans="1:15" s="26" customFormat="1" hidden="1" outlineLevel="1" x14ac:dyDescent="0.25">
      <c r="A450" s="47"/>
      <c r="B450" s="48">
        <v>42748</v>
      </c>
      <c r="C450" s="44" t="str">
        <f t="shared" si="16"/>
        <v/>
      </c>
      <c r="D450" s="44" t="str">
        <f t="shared" si="17"/>
        <v/>
      </c>
      <c r="E450" s="44"/>
      <c r="F450" s="49" t="s">
        <v>23</v>
      </c>
      <c r="G450" s="49" t="s">
        <v>26</v>
      </c>
      <c r="H450" s="49" t="str">
        <f>IF(ISERROR(VLOOKUP(F450,Table3[[#All],[Type]],1,FALSE))=FALSE(),"",IF(F450="","",IFERROR(IFERROR(TræningsZone,StigningsløbZone),IF(F450="Intervalløb",IntervalZone,IF(F450="Temposkift",TemposkiftZone,IF(F450="Konkurrenceløb","N/A",IF(F450="Distanceløb",DistanceløbZone,"Ukendt træningstype")))))))</f>
        <v>Ae1</v>
      </c>
      <c r="I450" s="49" t="str">
        <f>IF(F450="Konkurrenceløb",KonkurrenceløbHastighed,IF(ISERROR(VLOOKUP(F450,Table3[[#All],[Type]],1,FALSE))=FALSE(),"",IF(F450="","",TræningsHastighed)))</f>
        <v>7:07,5</v>
      </c>
      <c r="J450" s="50">
        <f ca="1">IF(ISERROR(VLOOKUP(F450,Table3[[#All],[Type]],1,FALSE))=FALSE(),SUMIF(OFFSET(B450,1,0,50),B450,OFFSET(J450,1,0,50)),IF(F450="","",IF(ISERROR(VLOOKUP(F450,TræningsZoner!B:B,1,FALSE))=FALSE(),NormalTid,IF(F450="Stigningsløb",StigningsløbTid,IF(F450="Intervalløb",IntervalTid,IF(F450="Temposkift",TemposkiftTid,IF(F450="Konkurrenceløb",KonkurrenceløbTid,IF(F450="Distanceløb",DistanceløbTid,"Ukendt træningstype"))))))))</f>
        <v>15</v>
      </c>
      <c r="K450" s="51">
        <f ca="1">IF(ISERROR(VLOOKUP(F450,Table3[[#All],[Type]],1,FALSE))=FALSE(),SUMIF(OFFSET(B450,1,0,50),B450,OFFSET(K450,1,0,50)),IF(F450="","",IF(ISERROR(VLOOKUP(F450,TræningsZoner!B:B,1,FALSE))=FALSE(),NormalDistance,IF(F450="Stigningsløb",StigningsløbDistance,IF(F450="Intervalløb",IntervalDistance,IF(F450="Temposkift",TemposkiftDistance,IF(F450="konkurrenceløb",KonkurrenceløbDistance,IF(F450="Distanceløb",DistanceløbDistance,"Ukendt træningstype"))))))))</f>
        <v>2.1052631578947367</v>
      </c>
      <c r="L450" s="44"/>
      <c r="M450" s="45"/>
      <c r="N450" s="70"/>
    </row>
    <row r="451" spans="1:15" collapsed="1" x14ac:dyDescent="0.25">
      <c r="A451" s="42">
        <f t="shared" si="15"/>
        <v>42746</v>
      </c>
      <c r="B451" s="43">
        <v>42746</v>
      </c>
      <c r="C451" s="44">
        <f t="shared" ref="C451:C458" si="18">IF(A451="","",WEEKNUM(B451,2))</f>
        <v>3</v>
      </c>
      <c r="D451" s="44">
        <f t="shared" ref="D451:D458" si="19">IF(A451="","",YEAR((B451)))</f>
        <v>2017</v>
      </c>
      <c r="E451" s="44" t="s">
        <v>18</v>
      </c>
      <c r="F451" s="45" t="s">
        <v>22</v>
      </c>
      <c r="G451" s="45"/>
      <c r="H451" s="45" t="str">
        <f>IF(ISERROR(VLOOKUP(F451,Table3[[#All],[Type]],1,FALSE))=FALSE(),"",IF(F451="","",IFERROR(IFERROR(TræningsZone,StigningsløbZone),IF(F451="Intervalløb",IntervalZone,IF(F451="Temposkift",TemposkiftZone,IF(F451="Konkurrenceløb","N/A",IF(F451="Distanceløb",DistanceløbZone,"Ukendt træningstype")))))))</f>
        <v/>
      </c>
      <c r="I451" s="45" t="str">
        <f>IF(F451="Konkurrenceløb",KonkurrenceløbHastighed,IF(ISERROR(VLOOKUP(F451,Table3[[#All],[Type]],1,FALSE))=FALSE(),"",IF(F451="","",TræningsHastighed)))</f>
        <v/>
      </c>
      <c r="J451" s="44">
        <f ca="1">IF(ISERROR(VLOOKUP(F451,Table3[[#All],[Type]],1,FALSE))=FALSE(),SUMIF(OFFSET(B451,1,0,50),B451,OFFSET(J451,1,0,50)),IF(F451="","",IF(ISERROR(VLOOKUP(F451,TræningsZoner!B:B,1,FALSE))=FALSE(),NormalTid,IF(F451="Stigningsløb",StigningsløbTid,IF(F451="Intervalløb",IntervalTid,IF(F451="Temposkift",TemposkiftTid,IF(F451="Konkurrenceløb",KonkurrenceløbTid,IF(F451="Distanceløb",DistanceløbTid,"Ukendt træningstype"))))))))</f>
        <v>55</v>
      </c>
      <c r="K451" s="46">
        <f ca="1">IF(ISERROR(VLOOKUP(F451,Table3[[#All],[Type]],1,FALSE))=FALSE(),SUMIF(OFFSET(B451,1,0,50),B451,OFFSET(K451,1,0,50)),IF(F451="","",IF(ISERROR(VLOOKUP(F451,TræningsZoner!B:B,1,FALSE))=FALSE(),NormalDistance,IF(F451="Stigningsløb",StigningsløbDistance,IF(F451="Intervalløb",IntervalDistance,IF(F451="Temposkift",TemposkiftDistance,IF(F451="konkurrenceløb",KonkurrenceløbDistance,IF(F451="Distanceløb",DistanceløbDistance,"Ukendt træningstype"))))))))</f>
        <v>7.9577850877192979</v>
      </c>
      <c r="L451" s="44"/>
      <c r="M451" s="45"/>
      <c r="N451" s="70"/>
    </row>
    <row r="452" spans="1:15" hidden="1" outlineLevel="1" x14ac:dyDescent="0.25">
      <c r="A452" s="42"/>
      <c r="B452" s="48">
        <v>42746</v>
      </c>
      <c r="C452" s="44" t="str">
        <f t="shared" si="18"/>
        <v/>
      </c>
      <c r="D452" s="44" t="str">
        <f t="shared" si="19"/>
        <v/>
      </c>
      <c r="E452" s="44"/>
      <c r="F452" s="49" t="s">
        <v>23</v>
      </c>
      <c r="G452" s="49" t="s">
        <v>33</v>
      </c>
      <c r="H452" s="49" t="str">
        <f>IF(ISERROR(VLOOKUP(F452,Table3[[#All],[Type]],1,FALSE))=FALSE(),"",IF(F452="","",IFERROR(IFERROR(TræningsZone,StigningsløbZone),IF(F452="Intervalløb",IntervalZone,IF(F452="Temposkift",TemposkiftZone,IF(F452="Konkurrenceløb","N/A",IF(F452="Distanceløb",DistanceløbZone,"Ukendt træningstype")))))))</f>
        <v>Ae1</v>
      </c>
      <c r="I452" s="49" t="str">
        <f>IF(F452="Konkurrenceløb",KonkurrenceløbHastighed,IF(ISERROR(VLOOKUP(F452,Table3[[#All],[Type]],1,FALSE))=FALSE(),"",IF(F452="","",TræningsHastighed)))</f>
        <v>7:07,5</v>
      </c>
      <c r="J452" s="50">
        <f ca="1">IF(ISERROR(VLOOKUP(F452,Table3[[#All],[Type]],1,FALSE))=FALSE(),SUMIF(OFFSET(B452,1,0,50),B452,OFFSET(J452,1,0,50)),IF(F452="","",IF(ISERROR(VLOOKUP(F452,TræningsZoner!B:B,1,FALSE))=FALSE(),NormalTid,IF(F452="Stigningsløb",StigningsløbTid,IF(F452="Intervalløb",IntervalTid,IF(F452="Temposkift",TemposkiftTid,IF(F452="Konkurrenceløb",KonkurrenceløbTid,IF(F452="Distanceløb",DistanceløbTid,"Ukendt træningstype"))))))))</f>
        <v>20</v>
      </c>
      <c r="K452" s="51">
        <f ca="1">IF(ISERROR(VLOOKUP(F452,Table3[[#All],[Type]],1,FALSE))=FALSE(),SUMIF(OFFSET(B452,1,0,50),B452,OFFSET(K452,1,0,50)),IF(F452="","",IF(ISERROR(VLOOKUP(F452,TræningsZoner!B:B,1,FALSE))=FALSE(),NormalDistance,IF(F452="Stigningsløb",StigningsløbDistance,IF(F452="Intervalløb",IntervalDistance,IF(F452="Temposkift",TemposkiftDistance,IF(F452="konkurrenceløb",KonkurrenceløbDistance,IF(F452="Distanceløb",DistanceløbDistance,"Ukendt træningstype"))))))))</f>
        <v>2.807017543859649</v>
      </c>
      <c r="L452" s="44"/>
      <c r="M452" s="45"/>
      <c r="N452" s="70"/>
    </row>
    <row r="453" spans="1:15" hidden="1" outlineLevel="1" x14ac:dyDescent="0.25">
      <c r="A453" s="42"/>
      <c r="B453" s="48">
        <v>42746</v>
      </c>
      <c r="C453" s="44" t="str">
        <f t="shared" si="18"/>
        <v/>
      </c>
      <c r="D453" s="44" t="str">
        <f t="shared" si="19"/>
        <v/>
      </c>
      <c r="E453" s="44"/>
      <c r="F453" s="49" t="s">
        <v>39</v>
      </c>
      <c r="G453" s="49" t="s">
        <v>26</v>
      </c>
      <c r="H453" s="49" t="str">
        <f>IF(ISERROR(VLOOKUP(F453,Table3[[#All],[Type]],1,FALSE))=FALSE(),"",IF(F453="","",IFERROR(IFERROR(TræningsZone,StigningsløbZone),IF(F453="Intervalløb",IntervalZone,IF(F453="Temposkift",TemposkiftZone,IF(F453="Konkurrenceløb","N/A",IF(F453="Distanceløb",DistanceløbZone,"Ukendt træningstype")))))))</f>
        <v>MT</v>
      </c>
      <c r="I453" s="49" t="str">
        <f>IF(F453="Konkurrenceløb",KonkurrenceløbHastighed,IF(ISERROR(VLOOKUP(F453,Table3[[#All],[Type]],1,FALSE))=FALSE(),"",IF(F453="","",TræningsHastighed)))</f>
        <v>6:24</v>
      </c>
      <c r="J453" s="50">
        <f ca="1">IF(ISERROR(VLOOKUP(F453,Table3[[#All],[Type]],1,FALSE))=FALSE(),SUMIF(OFFSET(B453,1,0,50),B453,OFFSET(J453,1,0,50)),IF(F453="","",IF(ISERROR(VLOOKUP(F453,TræningsZoner!B:B,1,FALSE))=FALSE(),NormalTid,IF(F453="Stigningsløb",StigningsløbTid,IF(F453="Intervalløb",IntervalTid,IF(F453="Temposkift",TemposkiftTid,IF(F453="Konkurrenceløb",KonkurrenceløbTid,IF(F453="Distanceløb",DistanceløbTid,"Ukendt træningstype"))))))))</f>
        <v>15</v>
      </c>
      <c r="K453" s="51">
        <f ca="1">IF(ISERROR(VLOOKUP(F453,Table3[[#All],[Type]],1,FALSE))=FALSE(),SUMIF(OFFSET(B453,1,0,50),B453,OFFSET(K453,1,0,50)),IF(F453="","",IF(ISERROR(VLOOKUP(F453,TræningsZoner!B:B,1,FALSE))=FALSE(),NormalDistance,IF(F453="Stigningsløb",StigningsløbDistance,IF(F453="Intervalløb",IntervalDistance,IF(F453="Temposkift",TemposkiftDistance,IF(F453="konkurrenceløb",KonkurrenceløbDistance,IF(F453="Distanceløb",DistanceløbDistance,"Ukendt træningstype"))))))))</f>
        <v>2.34375</v>
      </c>
      <c r="L453" s="44"/>
      <c r="M453" s="45"/>
      <c r="N453" s="70"/>
    </row>
    <row r="454" spans="1:15" hidden="1" outlineLevel="1" x14ac:dyDescent="0.25">
      <c r="A454" s="42"/>
      <c r="B454" s="48">
        <v>42746</v>
      </c>
      <c r="C454" s="44" t="str">
        <f t="shared" si="18"/>
        <v/>
      </c>
      <c r="D454" s="44" t="str">
        <f t="shared" si="19"/>
        <v/>
      </c>
      <c r="E454" s="44"/>
      <c r="F454" s="49" t="s">
        <v>23</v>
      </c>
      <c r="G454" s="49" t="s">
        <v>33</v>
      </c>
      <c r="H454" s="49" t="str">
        <f>IF(ISERROR(VLOOKUP(F454,Table3[[#All],[Type]],1,FALSE))=FALSE(),"",IF(F454="","",IFERROR(IFERROR(TræningsZone,StigningsløbZone),IF(F454="Intervalløb",IntervalZone,IF(F454="Temposkift",TemposkiftZone,IF(F454="Konkurrenceløb","N/A",IF(F454="Distanceløb",DistanceløbZone,"Ukendt træningstype")))))))</f>
        <v>Ae1</v>
      </c>
      <c r="I454" s="49" t="str">
        <f>IF(F454="Konkurrenceløb",KonkurrenceløbHastighed,IF(ISERROR(VLOOKUP(F454,Table3[[#All],[Type]],1,FALSE))=FALSE(),"",IF(F454="","",TræningsHastighed)))</f>
        <v>7:07,5</v>
      </c>
      <c r="J454" s="50">
        <f ca="1">IF(ISERROR(VLOOKUP(F454,Table3[[#All],[Type]],1,FALSE))=FALSE(),SUMIF(OFFSET(B454,1,0,50),B454,OFFSET(J454,1,0,50)),IF(F454="","",IF(ISERROR(VLOOKUP(F454,TræningsZoner!B:B,1,FALSE))=FALSE(),NormalTid,IF(F454="Stigningsløb",StigningsløbTid,IF(F454="Intervalløb",IntervalTid,IF(F454="Temposkift",TemposkiftTid,IF(F454="Konkurrenceløb",KonkurrenceløbTid,IF(F454="Distanceløb",DistanceløbTid,"Ukendt træningstype"))))))))</f>
        <v>20</v>
      </c>
      <c r="K454" s="51">
        <f ca="1">IF(ISERROR(VLOOKUP(F454,Table3[[#All],[Type]],1,FALSE))=FALSE(),SUMIF(OFFSET(B454,1,0,50),B454,OFFSET(K454,1,0,50)),IF(F454="","",IF(ISERROR(VLOOKUP(F454,TræningsZoner!B:B,1,FALSE))=FALSE(),NormalDistance,IF(F454="Stigningsløb",StigningsløbDistance,IF(F454="Intervalløb",IntervalDistance,IF(F454="Temposkift",TemposkiftDistance,IF(F454="konkurrenceløb",KonkurrenceløbDistance,IF(F454="Distanceløb",DistanceløbDistance,"Ukendt træningstype"))))))))</f>
        <v>2.807017543859649</v>
      </c>
      <c r="L454" s="44"/>
      <c r="M454" s="45"/>
      <c r="N454" s="70"/>
    </row>
    <row r="455" spans="1:15" collapsed="1" x14ac:dyDescent="0.25">
      <c r="A455" s="42">
        <f t="shared" ref="A455" si="20">B455</f>
        <v>42744</v>
      </c>
      <c r="B455" s="43">
        <v>42744</v>
      </c>
      <c r="C455" s="44">
        <f t="shared" si="18"/>
        <v>3</v>
      </c>
      <c r="D455" s="44">
        <f t="shared" si="19"/>
        <v>2017</v>
      </c>
      <c r="E455" s="44" t="s">
        <v>18</v>
      </c>
      <c r="F455" s="45" t="s">
        <v>25</v>
      </c>
      <c r="G455" s="45"/>
      <c r="H455" s="45" t="str">
        <f>IF(ISERROR(VLOOKUP(F455,Table3[[#All],[Type]],1,FALSE))=FALSE(),"",IF(F455="","",IFERROR(IFERROR(TræningsZone,StigningsløbZone),IF(F455="Intervalløb",IntervalZone,IF(F455="Temposkift",TemposkiftZone,IF(F455="Konkurrenceløb","N/A",IF(F455="Distanceløb",DistanceløbZone,"Ukendt træningstype")))))))</f>
        <v/>
      </c>
      <c r="I455" s="45" t="str">
        <f>IF(F455="Konkurrenceløb",KonkurrenceløbHastighed,IF(ISERROR(VLOOKUP(F455,Table3[[#All],[Type]],1,FALSE))=FALSE(),"",IF(F455="","",TræningsHastighed)))</f>
        <v/>
      </c>
      <c r="J455" s="44">
        <f ca="1">IF(ISERROR(VLOOKUP(F455,Table3[[#All],[Type]],1,FALSE))=FALSE(),SUMIF(OFFSET(B455,1,0,50),B455,OFFSET(J455,1,0,50)),IF(F455="","",IF(ISERROR(VLOOKUP(F455,TræningsZoner!B:B,1,FALSE))=FALSE(),NormalTid,IF(F455="Stigningsløb",StigningsløbTid,IF(F455="Intervalløb",IntervalTid,IF(F455="Temposkift",TemposkiftTid,IF(F455="Konkurrenceløb",KonkurrenceløbTid,IF(F455="Distanceløb",DistanceløbTid,"Ukendt træningstype"))))))))</f>
        <v>71.166666666666657</v>
      </c>
      <c r="K455" s="46">
        <f ca="1">IF(ISERROR(VLOOKUP(F455,Table3[[#All],[Type]],1,FALSE))=FALSE(),SUMIF(OFFSET(B455,1,0,50),B455,OFFSET(K455,1,0,50)),IF(F455="","",IF(ISERROR(VLOOKUP(F455,TræningsZoner!B:B,1,FALSE))=FALSE(),NormalDistance,IF(F455="Stigningsløb",StigningsløbDistance,IF(F455="Intervalløb",IntervalDistance,IF(F455="Temposkift",TemposkiftDistance,IF(F455="konkurrenceløb",KonkurrenceløbDistance,IF(F455="Distanceløb",DistanceløbDistance,"Ukendt træningstype"))))))))</f>
        <v>10.005263157894737</v>
      </c>
      <c r="L455" s="44"/>
      <c r="M455" s="45"/>
      <c r="N455" s="70"/>
    </row>
    <row r="456" spans="1:15" hidden="1" outlineLevel="1" x14ac:dyDescent="0.25">
      <c r="A456" s="42"/>
      <c r="B456" s="48">
        <v>42744</v>
      </c>
      <c r="C456" s="44" t="str">
        <f t="shared" si="18"/>
        <v/>
      </c>
      <c r="D456" s="44" t="str">
        <f t="shared" si="19"/>
        <v/>
      </c>
      <c r="E456" s="44"/>
      <c r="F456" s="49" t="s">
        <v>23</v>
      </c>
      <c r="G456" s="49" t="s">
        <v>26</v>
      </c>
      <c r="H456" s="49" t="str">
        <f>IF(ISERROR(VLOOKUP(F456,Table3[[#All],[Type]],1,FALSE))=FALSE(),"",IF(F456="","",IFERROR(IFERROR(TræningsZone,StigningsløbZone),IF(F456="Intervalløb",IntervalZone,IF(F456="Temposkift",TemposkiftZone,IF(F456="Konkurrenceløb","N/A",IF(F456="Distanceløb",DistanceløbZone,"Ukendt træningstype")))))))</f>
        <v>Ae1</v>
      </c>
      <c r="I456" s="49" t="str">
        <f>IF(F456="Konkurrenceløb",KonkurrenceløbHastighed,IF(ISERROR(VLOOKUP(F456,Table3[[#All],[Type]],1,FALSE))=FALSE(),"",IF(F456="","",TræningsHastighed)))</f>
        <v>7:07,5</v>
      </c>
      <c r="J456" s="50">
        <f ca="1">IF(ISERROR(VLOOKUP(F456,Table3[[#All],[Type]],1,FALSE))=FALSE(),SUMIF(OFFSET(B456,1,0,50),B456,OFFSET(J456,1,0,50)),IF(F456="","",IF(ISERROR(VLOOKUP(F456,TræningsZoner!B:B,1,FALSE))=FALSE(),NormalTid,IF(F456="Stigningsløb",StigningsløbTid,IF(F456="Intervalløb",IntervalTid,IF(F456="Temposkift",TemposkiftTid,IF(F456="Konkurrenceløb",KonkurrenceløbTid,IF(F456="Distanceløb",DistanceløbTid,"Ukendt træningstype"))))))))</f>
        <v>15</v>
      </c>
      <c r="K456" s="51">
        <f ca="1">IF(ISERROR(VLOOKUP(F456,Table3[[#All],[Type]],1,FALSE))=FALSE(),SUMIF(OFFSET(B456,1,0,50),B456,OFFSET(K456,1,0,50)),IF(F456="","",IF(ISERROR(VLOOKUP(F456,TræningsZoner!B:B,1,FALSE))=FALSE(),NormalDistance,IF(F456="Stigningsløb",StigningsløbDistance,IF(F456="Intervalløb",IntervalDistance,IF(F456="Temposkift",TemposkiftDistance,IF(F456="konkurrenceløb",KonkurrenceløbDistance,IF(F456="Distanceløb",DistanceløbDistance,"Ukendt træningstype"))))))))</f>
        <v>2.1052631578947367</v>
      </c>
      <c r="L456" s="44"/>
      <c r="M456" s="45"/>
      <c r="N456" s="70"/>
    </row>
    <row r="457" spans="1:15" hidden="1" outlineLevel="1" x14ac:dyDescent="0.25">
      <c r="A457" s="42"/>
      <c r="B457" s="48">
        <v>42744</v>
      </c>
      <c r="C457" s="44" t="str">
        <f t="shared" si="18"/>
        <v/>
      </c>
      <c r="D457" s="44" t="str">
        <f t="shared" si="19"/>
        <v/>
      </c>
      <c r="E457" s="44"/>
      <c r="F457" s="49" t="s">
        <v>27</v>
      </c>
      <c r="G457" s="49" t="s">
        <v>28</v>
      </c>
      <c r="H457" s="49" t="str">
        <f>IF(ISERROR(VLOOKUP(F457,Table3[[#All],[Type]],1,FALSE))=FALSE(),"",IF(F457="","",IFERROR(IFERROR(TræningsZone,StigningsløbZone),IF(F457="Intervalløb",IntervalZone,IF(F457="Temposkift",TemposkiftZone,IF(F457="Konkurrenceløb","N/A",IF(F457="Distanceløb",DistanceløbZone,"Ukendt træningstype")))))))</f>
        <v>AT</v>
      </c>
      <c r="I457" s="49" t="str">
        <f>IF(F457="Konkurrenceløb",KonkurrenceløbHastighed,IF(ISERROR(VLOOKUP(F457,Table3[[#All],[Type]],1,FALSE))=FALSE(),"",IF(F457="","",TræningsHastighed)))</f>
        <v>5:56</v>
      </c>
      <c r="J457" s="50">
        <f ca="1">IF(ISERROR(VLOOKUP(F457,Table3[[#All],[Type]],1,FALSE))=FALSE(),SUMIF(OFFSET(B457,1,0,50),B457,OFFSET(J457,1,0,50)),IF(F457="","",IF(ISERROR(VLOOKUP(F457,TræningsZoner!B:B,1,FALSE))=FALSE(),NormalTid,IF(F457="Stigningsløb",StigningsløbTid,IF(F457="Intervalløb",IntervalTid,IF(F457="Temposkift",TemposkiftTid,IF(F457="Konkurrenceløb",KonkurrenceløbTid,IF(F457="Distanceløb",DistanceløbTid,"Ukendt træningstype"))))))))</f>
        <v>1.78</v>
      </c>
      <c r="K457" s="51">
        <f ca="1">IF(ISERROR(VLOOKUP(F457,Table3[[#All],[Type]],1,FALSE))=FALSE(),SUMIF(OFFSET(B457,1,0,50),B457,OFFSET(K457,1,0,50)),IF(F457="","",IF(ISERROR(VLOOKUP(F457,TræningsZoner!B:B,1,FALSE))=FALSE(),NormalDistance,IF(F457="Stigningsløb",StigningsløbDistance,IF(F457="Intervalløb",IntervalDistance,IF(F457="Temposkift",TemposkiftDistance,IF(F457="konkurrenceløb",KonkurrenceløbDistance,IF(F457="Distanceløb",DistanceløbDistance,"Ukendt træningstype"))))))))</f>
        <v>0.3</v>
      </c>
      <c r="L457" s="44"/>
      <c r="M457" s="45"/>
      <c r="N457" s="70"/>
    </row>
    <row r="458" spans="1:15" hidden="1" outlineLevel="1" x14ac:dyDescent="0.25">
      <c r="A458" s="42"/>
      <c r="B458" s="48">
        <v>42744</v>
      </c>
      <c r="C458" s="44" t="str">
        <f t="shared" si="18"/>
        <v/>
      </c>
      <c r="D458" s="44" t="str">
        <f t="shared" si="19"/>
        <v/>
      </c>
      <c r="E458" s="44"/>
      <c r="F458" s="49" t="s">
        <v>29</v>
      </c>
      <c r="G458" s="49" t="s">
        <v>65</v>
      </c>
      <c r="H458" s="49" t="str">
        <f>IF(ISERROR(VLOOKUP(F458,Table3[[#All],[Type]],1,FALSE))=FALSE(),"",IF(F458="","",IFERROR(IFERROR(TræningsZone,StigningsløbZone),IF(F458="Intervalløb",IntervalZone,IF(F458="Temposkift",TemposkiftZone,IF(F458="Konkurrenceløb","N/A",IF(F458="Distanceløb",DistanceløbZone,"Ukendt træningstype")))))))</f>
        <v>MT</v>
      </c>
      <c r="I458" s="49" t="str">
        <f>IF(F458="Konkurrenceløb",KonkurrenceløbHastighed,IF(ISERROR(VLOOKUP(F458,Table3[[#All],[Type]],1,FALSE))=FALSE(),"",IF(F458="","",TræningsHastighed)))</f>
        <v>6:24</v>
      </c>
      <c r="J458" s="50">
        <f ca="1">IF(ISERROR(VLOOKUP(F458,Table3[[#All],[Type]],1,FALSE))=FALSE(),SUMIF(OFFSET(B458,1,0,50),B458,OFFSET(J458,1,0,50)),IF(F458="","",IF(ISERROR(VLOOKUP(F458,TræningsZoner!B:B,1,FALSE))=FALSE(),NormalTid,IF(F458="Stigningsløb",StigningsløbTid,IF(F458="Intervalløb",IntervalTid,IF(F458="Temposkift",TemposkiftTid,IF(F458="Konkurrenceløb",KonkurrenceløbTid,IF(F458="Distanceløb",DistanceløbTid,"Ukendt træningstype"))))))))</f>
        <v>54.386666666666663</v>
      </c>
      <c r="K458" s="51">
        <f ca="1">IF(ISERROR(VLOOKUP(F458,Table3[[#All],[Type]],1,FALSE))=FALSE(),SUMIF(OFFSET(B458,1,0,50),B458,OFFSET(K458,1,0,50)),IF(F458="","",IF(ISERROR(VLOOKUP(F458,TræningsZoner!B:B,1,FALSE))=FALSE(),NormalDistance,IF(F458="Stigningsløb",StigningsløbDistance,IF(F458="Intervalløb",IntervalDistance,IF(F458="Temposkift",TemposkiftDistance,IF(F458="konkurrenceløb",KonkurrenceløbDistance,IF(F458="Distanceløb",DistanceløbDistance,"Ukendt træningstype"))))))))</f>
        <v>7.6</v>
      </c>
      <c r="L458" s="44"/>
      <c r="M458" s="45"/>
      <c r="N458" s="70"/>
    </row>
    <row r="459" spans="1:15" s="25" customFormat="1" collapsed="1" x14ac:dyDescent="0.25">
      <c r="A459" s="11"/>
      <c r="B459" s="18"/>
      <c r="F459" s="1"/>
      <c r="G459" s="1"/>
      <c r="H459" s="1"/>
      <c r="I459" s="1"/>
      <c r="K459" s="21"/>
      <c r="M459" s="1"/>
      <c r="N459" s="71"/>
      <c r="O459"/>
    </row>
    <row r="460" spans="1:15" s="25" customFormat="1" x14ac:dyDescent="0.25">
      <c r="A460" s="11"/>
      <c r="B460" s="18"/>
      <c r="F460" s="1"/>
      <c r="G460" s="1"/>
      <c r="H460" s="1"/>
      <c r="I460" s="1"/>
      <c r="K460" s="21"/>
      <c r="M460" s="1"/>
      <c r="N460" s="71"/>
      <c r="O460"/>
    </row>
    <row r="461" spans="1:15" s="25" customFormat="1" x14ac:dyDescent="0.25">
      <c r="A461" s="11"/>
      <c r="B461" s="18"/>
      <c r="F461" s="1"/>
      <c r="G461" s="1"/>
      <c r="H461" s="1"/>
      <c r="I461" s="1"/>
      <c r="K461" s="21"/>
      <c r="M461" s="1"/>
      <c r="N461" s="71"/>
      <c r="O461"/>
    </row>
    <row r="462" spans="1:15" s="25" customFormat="1" x14ac:dyDescent="0.25">
      <c r="A462" s="11"/>
      <c r="B462" s="18"/>
      <c r="F462" s="1"/>
      <c r="G462" s="1"/>
      <c r="H462" s="1"/>
      <c r="I462" s="1"/>
      <c r="K462" s="21"/>
      <c r="M462" s="1"/>
      <c r="N462" s="71"/>
      <c r="O462"/>
    </row>
    <row r="463" spans="1:15" s="25" customFormat="1" x14ac:dyDescent="0.25">
      <c r="A463" s="11"/>
      <c r="B463" s="18"/>
      <c r="F463" s="1"/>
      <c r="G463" s="1"/>
      <c r="H463" s="1"/>
      <c r="I463" s="1"/>
      <c r="K463" s="21"/>
      <c r="M463" s="1"/>
      <c r="N463" s="71"/>
      <c r="O463"/>
    </row>
    <row r="464" spans="1:15" s="25" customFormat="1" x14ac:dyDescent="0.25">
      <c r="A464" s="11"/>
      <c r="B464" s="18"/>
      <c r="F464" s="1"/>
      <c r="G464" s="1"/>
      <c r="H464" s="1"/>
      <c r="I464" s="1"/>
      <c r="K464" s="21"/>
      <c r="M464" s="1"/>
      <c r="N464" s="71"/>
      <c r="O464"/>
    </row>
    <row r="465" spans="1:15" s="25" customFormat="1" x14ac:dyDescent="0.25">
      <c r="A465" s="11"/>
      <c r="B465" s="18"/>
      <c r="F465" s="1"/>
      <c r="G465" s="1"/>
      <c r="H465" s="1"/>
      <c r="I465" s="1"/>
      <c r="K465" s="21"/>
      <c r="M465" s="1"/>
      <c r="N465" s="71"/>
      <c r="O465"/>
    </row>
    <row r="466" spans="1:15" s="25" customFormat="1" x14ac:dyDescent="0.25">
      <c r="A466" s="11"/>
      <c r="B466" s="18"/>
      <c r="F466" s="1"/>
      <c r="G466" s="1"/>
      <c r="H466" s="1"/>
      <c r="I466" s="1"/>
      <c r="K466" s="21"/>
      <c r="M466" s="1"/>
      <c r="N466" s="71"/>
      <c r="O466"/>
    </row>
    <row r="467" spans="1:15" s="25" customFormat="1" x14ac:dyDescent="0.25">
      <c r="A467" s="11"/>
      <c r="B467" s="18"/>
      <c r="F467" s="1"/>
      <c r="G467" s="1"/>
      <c r="H467" s="1"/>
      <c r="I467" s="1"/>
      <c r="K467" s="21"/>
      <c r="M467" s="1"/>
      <c r="N467" s="71"/>
      <c r="O467"/>
    </row>
    <row r="468" spans="1:15" s="25" customFormat="1" x14ac:dyDescent="0.25">
      <c r="A468" s="11"/>
      <c r="B468" s="18"/>
      <c r="F468" s="1"/>
      <c r="G468" s="1"/>
      <c r="H468" s="1"/>
      <c r="I468" s="1"/>
      <c r="K468" s="21"/>
      <c r="M468" s="1"/>
      <c r="N468" s="71"/>
      <c r="O468"/>
    </row>
    <row r="469" spans="1:15" s="25" customFormat="1" x14ac:dyDescent="0.25">
      <c r="A469" s="11"/>
      <c r="B469" s="18"/>
      <c r="F469" s="1"/>
      <c r="G469" s="1"/>
      <c r="H469" s="1"/>
      <c r="I469" s="1"/>
      <c r="K469" s="21"/>
      <c r="M469" s="1"/>
      <c r="N469" s="71"/>
      <c r="O469"/>
    </row>
    <row r="470" spans="1:15" s="25" customFormat="1" x14ac:dyDescent="0.25">
      <c r="A470" s="11"/>
      <c r="B470" s="18"/>
      <c r="F470" s="1"/>
      <c r="G470" s="1"/>
      <c r="H470" s="1"/>
      <c r="I470" s="1"/>
      <c r="K470" s="21"/>
      <c r="M470" s="1"/>
      <c r="N470" s="71"/>
      <c r="O47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364"/>
  <sheetViews>
    <sheetView workbookViewId="0">
      <pane ySplit="1" topLeftCell="A2" activePane="bottomLeft" state="frozen"/>
      <selection pane="bottomLeft" activeCell="A97" sqref="A97"/>
    </sheetView>
  </sheetViews>
  <sheetFormatPr defaultColWidth="9" defaultRowHeight="15" outlineLevelRow="1" outlineLevelCol="1" x14ac:dyDescent="0.25"/>
  <cols>
    <col min="1" max="1" width="11.7109375" style="12" bestFit="1" customWidth="1"/>
    <col min="2" max="2" width="10.85546875" bestFit="1" customWidth="1"/>
    <col min="3" max="3" width="8.42578125" bestFit="1" customWidth="1"/>
    <col min="4" max="4" width="10.28515625" customWidth="1" outlineLevel="1"/>
    <col min="5" max="5" width="19.28515625" customWidth="1" outlineLevel="1"/>
    <col min="6" max="6" width="27.28515625" bestFit="1" customWidth="1"/>
    <col min="7" max="7" width="52.140625" bestFit="1" customWidth="1"/>
    <col min="8" max="8" width="6.28515625" bestFit="1" customWidth="1"/>
    <col min="9" max="9" width="11.28515625" bestFit="1" customWidth="1"/>
    <col min="10" max="10" width="4.28515625" style="19" customWidth="1"/>
    <col min="11" max="11" width="10" style="20" bestFit="1" customWidth="1"/>
    <col min="12" max="12" width="15" style="25" bestFit="1" customWidth="1"/>
    <col min="13" max="13" width="20.85546875" style="1" bestFit="1" customWidth="1"/>
    <col min="14" max="14" width="69.28515625" style="71" bestFit="1" customWidth="1"/>
    <col min="16" max="16" width="11.28515625" bestFit="1" customWidth="1"/>
  </cols>
  <sheetData>
    <row r="1" spans="1:14" s="24" customFormat="1" ht="18" thickBot="1" x14ac:dyDescent="0.35">
      <c r="A1" s="38" t="s">
        <v>4</v>
      </c>
      <c r="B1" s="39" t="s">
        <v>5</v>
      </c>
      <c r="C1" s="39" t="s">
        <v>6</v>
      </c>
      <c r="D1" s="39" t="s">
        <v>7</v>
      </c>
      <c r="E1" s="39" t="s">
        <v>8</v>
      </c>
      <c r="F1" s="39" t="s">
        <v>9</v>
      </c>
      <c r="G1" s="39" t="s">
        <v>10</v>
      </c>
      <c r="H1" s="39" t="s">
        <v>11</v>
      </c>
      <c r="I1" s="39" t="s">
        <v>12</v>
      </c>
      <c r="J1" s="40" t="s">
        <v>13</v>
      </c>
      <c r="K1" s="41" t="s">
        <v>14</v>
      </c>
      <c r="L1" s="76" t="s">
        <v>15</v>
      </c>
      <c r="M1" s="75" t="s">
        <v>16</v>
      </c>
      <c r="N1" s="69" t="s">
        <v>17</v>
      </c>
    </row>
    <row r="2" spans="1:14" ht="15.75" thickTop="1" x14ac:dyDescent="0.25">
      <c r="A2" s="52">
        <f t="shared" ref="A2:A105" si="0">B2</f>
        <v>42742</v>
      </c>
      <c r="B2" s="53">
        <v>42742</v>
      </c>
      <c r="C2" s="54">
        <f t="shared" ref="C2:C56" si="1">IF(A2="","",WEEKNUM(B2,2))</f>
        <v>2</v>
      </c>
      <c r="D2" s="54">
        <f t="shared" ref="D2:D56" si="2">IF(A2="","",YEAR((B2)))</f>
        <v>2017</v>
      </c>
      <c r="E2" s="54" t="s">
        <v>66</v>
      </c>
      <c r="F2" s="55" t="s">
        <v>31</v>
      </c>
      <c r="G2" s="55"/>
      <c r="H2" s="55" t="str">
        <f>IF(ISERROR(VLOOKUP(F2,Table3[[#All],[Type]],1,FALSE))=FALSE(),"",IF(F2="","",IFERROR(IFERROR(TræningsZone,StigningsløbZone),IF(F2="Intervalløb",IntervalZone,IF(F2="Temposkift",TemposkiftZone,IF(F2="Konkurrenceløb","N/A",IF(F2="Distanceløb",DistanceløbZone,"Ukendt træningstype")))))))</f>
        <v/>
      </c>
      <c r="I2" s="55" t="str">
        <f>IF(F2="Konkurrenceløb",KonkurrenceløbHastighed,IF(ISERROR(VLOOKUP(F2,Table3[[#All],[Type]],1,FALSE))=FALSE(),"",IF(F2="","",TræningsHastighed)))</f>
        <v/>
      </c>
      <c r="J2" s="54">
        <f ca="1">IF(ISERROR(VLOOKUP(F2,Table3[[#All],[Type]],1,FALSE))=FALSE(),SUMIF(OFFSET(B2,1,0,50),B2,OFFSET(J2,1,0,50)),IF(F2="","",IF(ISERROR(VLOOKUP(F2,TræningsZoner!B:B,1,FALSE))=FALSE(),NormalTid,IF(F2="Stigningsløb",StigningsløbTid,IF(F2="Intervalløb",IntervalTid,IF(F2="Temposkift",TemposkiftTid,IF(F2="Konkurrenceløb",KonkurrenceløbTid,IF(F2="Distanceløb",DistanceløbTid,"Ukendt træningstype"))))))))</f>
        <v>125</v>
      </c>
      <c r="K2" s="56">
        <f ca="1">IF(ISERROR(VLOOKUP(F2,Table3[[#All],[Type]],1,FALSE))=FALSE(),SUMIF(OFFSET(B2,1,0,50),B2,OFFSET(K2,1,0,50)),IF(F2="","",IF(ISERROR(VLOOKUP(F2,TræningsZoner!B:B,1,FALSE))=FALSE(),NormalDistance,IF(F2="Stigningsløb",StigningsløbDistance,IF(F2="Intervalløb",IntervalDistance,IF(F2="Temposkift",TemposkiftDistance,IF(F2="konkurrenceløb",KonkurrenceløbDistance,IF(F2="Distanceløb",DistanceløbDistance,"Ukendt træningstype"))))))))</f>
        <v>16.017589264339925</v>
      </c>
      <c r="L2" s="54"/>
      <c r="M2" s="55"/>
      <c r="N2" s="72"/>
    </row>
    <row r="3" spans="1:14" hidden="1" outlineLevel="1" x14ac:dyDescent="0.25">
      <c r="A3" s="52"/>
      <c r="B3" s="57">
        <v>42742</v>
      </c>
      <c r="C3" s="54" t="str">
        <f t="shared" si="1"/>
        <v/>
      </c>
      <c r="D3" s="54" t="str">
        <f t="shared" si="2"/>
        <v/>
      </c>
      <c r="E3" s="54"/>
      <c r="F3" s="58" t="s">
        <v>41</v>
      </c>
      <c r="G3" s="58" t="s">
        <v>42</v>
      </c>
      <c r="H3" s="58" t="str">
        <f>IF(ISERROR(VLOOKUP(F3,Table3[[#All],[Type]],1,FALSE))=FALSE(),"",IF(F3="","",IFERROR(IFERROR(TræningsZone,StigningsløbZone),IF(F3="Intervalløb",IntervalZone,IF(F3="Temposkift",TemposkiftZone,IF(F3="Konkurrenceløb","N/A",IF(F3="Distanceløb",DistanceløbZone,"Ukendt træningstype")))))))</f>
        <v>Rest</v>
      </c>
      <c r="I3" s="58" t="str">
        <f>IF(F3="Konkurrenceløb",KonkurrenceløbHastighed,IF(ISERROR(VLOOKUP(F3,Table3[[#All],[Type]],1,FALSE))=FALSE(),"",IF(F3="","",TræningsHastighed)))</f>
        <v>9:59,5</v>
      </c>
      <c r="J3" s="59">
        <f ca="1">IF(ISERROR(VLOOKUP(F3,Table3[[#All],[Type]],1,FALSE))=FALSE(),SUMIF(OFFSET(B3,1,0,50),B3,OFFSET(J3,1,0,50)),IF(F3="","",IF(ISERROR(VLOOKUP(F3,TræningsZoner!B:B,1,FALSE))=FALSE(),NormalTid,IF(F3="Stigningsløb",StigningsløbTid,IF(F3="Intervalløb",IntervalTid,IF(F3="Temposkift",TemposkiftTid,IF(F3="Konkurrenceløb",KonkurrenceløbTid,IF(F3="Distanceløb",DistanceløbTid,"Ukendt træningstype"))))))))</f>
        <v>25</v>
      </c>
      <c r="K3" s="60">
        <f ca="1">IF(ISERROR(VLOOKUP(F3,Table3[[#All],[Type]],1,FALSE))=FALSE(),SUMIF(OFFSET(B3,1,0,50),B3,OFFSET(K3,1,0,50)),IF(F3="","",IF(ISERROR(VLOOKUP(F3,TræningsZoner!B:B,1,FALSE))=FALSE(),NormalDistance,IF(F3="Stigningsløb",StigningsløbDistance,IF(F3="Intervalløb",IntervalDistance,IF(F3="Temposkift",TemposkiftDistance,IF(F3="konkurrenceløb",KonkurrenceløbDistance,IF(F3="Distanceløb",DistanceløbDistance,"Ukendt træningstype"))))))))</f>
        <v>2.5020850708924103</v>
      </c>
      <c r="L3" s="54"/>
      <c r="M3" s="55"/>
      <c r="N3" s="72"/>
    </row>
    <row r="4" spans="1:14" hidden="1" outlineLevel="1" x14ac:dyDescent="0.25">
      <c r="A4" s="52"/>
      <c r="B4" s="57">
        <v>42742</v>
      </c>
      <c r="C4" s="54" t="str">
        <f t="shared" si="1"/>
        <v/>
      </c>
      <c r="D4" s="54" t="str">
        <f t="shared" si="2"/>
        <v/>
      </c>
      <c r="E4" s="54"/>
      <c r="F4" s="58" t="s">
        <v>23</v>
      </c>
      <c r="G4" s="58" t="s">
        <v>24</v>
      </c>
      <c r="H4" s="58" t="str">
        <f>IF(ISERROR(VLOOKUP(F4,Table3[[#All],[Type]],1,FALSE))=FALSE(),"",IF(F4="","",IFERROR(IFERROR(TræningsZone,StigningsløbZone),IF(F4="Intervalløb",IntervalZone,IF(F4="Temposkift",TemposkiftZone,IF(F4="Konkurrenceløb","N/A",IF(F4="Distanceløb",DistanceløbZone,"Ukendt træningstype")))))))</f>
        <v>Ae1</v>
      </c>
      <c r="I4" s="58" t="str">
        <f>IF(F4="Konkurrenceløb",KonkurrenceløbHastighed,IF(ISERROR(VLOOKUP(F4,Table3[[#All],[Type]],1,FALSE))=FALSE(),"",IF(F4="","",TræningsHastighed)))</f>
        <v>7:07,5</v>
      </c>
      <c r="J4" s="59">
        <f ca="1">IF(ISERROR(VLOOKUP(F4,Table3[[#All],[Type]],1,FALSE))=FALSE(),SUMIF(OFFSET(B4,1,0,50),B4,OFFSET(J4,1,0,50)),IF(F4="","",IF(ISERROR(VLOOKUP(F4,TræningsZoner!B:B,1,FALSE))=FALSE(),NormalTid,IF(F4="Stigningsløb",StigningsløbTid,IF(F4="Intervalløb",IntervalTid,IF(F4="Temposkift",TemposkiftTid,IF(F4="Konkurrenceløb",KonkurrenceløbTid,IF(F4="Distanceløb",DistanceløbTid,"Ukendt træningstype"))))))))</f>
        <v>30</v>
      </c>
      <c r="K4" s="60">
        <f ca="1">IF(ISERROR(VLOOKUP(F4,Table3[[#All],[Type]],1,FALSE))=FALSE(),SUMIF(OFFSET(B4,1,0,50),B4,OFFSET(K4,1,0,50)),IF(F4="","",IF(ISERROR(VLOOKUP(F4,TræningsZoner!B:B,1,FALSE))=FALSE(),NormalDistance,IF(F4="Stigningsløb",StigningsløbDistance,IF(F4="Intervalløb",IntervalDistance,IF(F4="Temposkift",TemposkiftDistance,IF(F4="konkurrenceløb",KonkurrenceløbDistance,IF(F4="Distanceløb",DistanceløbDistance,"Ukendt træningstype"))))))))</f>
        <v>4.2105263157894735</v>
      </c>
      <c r="L4" s="54"/>
      <c r="M4" s="55"/>
      <c r="N4" s="72"/>
    </row>
    <row r="5" spans="1:14" hidden="1" outlineLevel="1" x14ac:dyDescent="0.25">
      <c r="A5" s="52"/>
      <c r="B5" s="57">
        <v>42742</v>
      </c>
      <c r="C5" s="54" t="str">
        <f t="shared" si="1"/>
        <v/>
      </c>
      <c r="D5" s="54" t="str">
        <f t="shared" si="2"/>
        <v/>
      </c>
      <c r="E5" s="54"/>
      <c r="F5" s="58" t="s">
        <v>32</v>
      </c>
      <c r="G5" s="58" t="s">
        <v>34</v>
      </c>
      <c r="H5" s="58" t="str">
        <f>IF(ISERROR(VLOOKUP(F5,Table3[[#All],[Type]],1,FALSE))=FALSE(),"",IF(F5="","",IFERROR(IFERROR(TræningsZone,StigningsløbZone),IF(F5="Intervalløb",IntervalZone,IF(F5="Temposkift",TemposkiftZone,IF(F5="Konkurrenceløb","N/A",IF(F5="Distanceløb",DistanceløbZone,"Ukendt træningstype")))))))</f>
        <v>Ae2</v>
      </c>
      <c r="I5" s="58" t="str">
        <f>IF(F5="Konkurrenceløb",KonkurrenceløbHastighed,IF(ISERROR(VLOOKUP(F5,Table3[[#All],[Type]],1,FALSE))=FALSE(),"",IF(F5="","",TræningsHastighed)))</f>
        <v>6:28</v>
      </c>
      <c r="J5" s="59">
        <f ca="1">IF(ISERROR(VLOOKUP(F5,Table3[[#All],[Type]],1,FALSE))=FALSE(),SUMIF(OFFSET(B5,1,0,50),B5,OFFSET(J5,1,0,50)),IF(F5="","",IF(ISERROR(VLOOKUP(F5,TræningsZoner!B:B,1,FALSE))=FALSE(),NormalTid,IF(F5="Stigningsløb",StigningsløbTid,IF(F5="Intervalløb",IntervalTid,IF(F5="Temposkift",TemposkiftTid,IF(F5="Konkurrenceløb",KonkurrenceløbTid,IF(F5="Distanceløb",DistanceløbTid,"Ukendt træningstype"))))))))</f>
        <v>10</v>
      </c>
      <c r="K5" s="60">
        <f ca="1">IF(ISERROR(VLOOKUP(F5,Table3[[#All],[Type]],1,FALSE))=FALSE(),SUMIF(OFFSET(B5,1,0,50),B5,OFFSET(K5,1,0,50)),IF(F5="","",IF(ISERROR(VLOOKUP(F5,TræningsZoner!B:B,1,FALSE))=FALSE(),NormalDistance,IF(F5="Stigningsløb",StigningsløbDistance,IF(F5="Intervalløb",IntervalDistance,IF(F5="Temposkift",TemposkiftDistance,IF(F5="konkurrenceløb",KonkurrenceløbDistance,IF(F5="Distanceløb",DistanceløbDistance,"Ukendt træningstype"))))))))</f>
        <v>1.5463917525773196</v>
      </c>
      <c r="L5" s="54"/>
      <c r="M5" s="55"/>
      <c r="N5" s="72"/>
    </row>
    <row r="6" spans="1:14" hidden="1" outlineLevel="1" x14ac:dyDescent="0.25">
      <c r="A6" s="52"/>
      <c r="B6" s="57">
        <v>42742</v>
      </c>
      <c r="C6" s="54" t="str">
        <f t="shared" si="1"/>
        <v/>
      </c>
      <c r="D6" s="54" t="str">
        <f t="shared" si="2"/>
        <v/>
      </c>
      <c r="E6" s="54"/>
      <c r="F6" s="58" t="s">
        <v>41</v>
      </c>
      <c r="G6" s="58" t="s">
        <v>33</v>
      </c>
      <c r="H6" s="58" t="str">
        <f>IF(ISERROR(VLOOKUP(F6,Table3[[#All],[Type]],1,FALSE))=FALSE(),"",IF(F6="","",IFERROR(IFERROR(TræningsZone,StigningsløbZone),IF(F6="Intervalløb",IntervalZone,IF(F6="Temposkift",TemposkiftZone,IF(F6="Konkurrenceløb","N/A",IF(F6="Distanceløb",DistanceløbZone,"Ukendt træningstype")))))))</f>
        <v>Rest</v>
      </c>
      <c r="I6" s="58" t="str">
        <f>IF(F6="Konkurrenceløb",KonkurrenceløbHastighed,IF(ISERROR(VLOOKUP(F6,Table3[[#All],[Type]],1,FALSE))=FALSE(),"",IF(F6="","",TræningsHastighed)))</f>
        <v>9:59,5</v>
      </c>
      <c r="J6" s="59">
        <f ca="1">IF(ISERROR(VLOOKUP(F6,Table3[[#All],[Type]],1,FALSE))=FALSE(),SUMIF(OFFSET(B6,1,0,50),B6,OFFSET(J6,1,0,50)),IF(F6="","",IF(ISERROR(VLOOKUP(F6,TræningsZoner!B:B,1,FALSE))=FALSE(),NormalTid,IF(F6="Stigningsløb",StigningsløbTid,IF(F6="Intervalløb",IntervalTid,IF(F6="Temposkift",TemposkiftTid,IF(F6="Konkurrenceløb",KonkurrenceløbTid,IF(F6="Distanceløb",DistanceløbTid,"Ukendt træningstype"))))))))</f>
        <v>20</v>
      </c>
      <c r="K6" s="60">
        <f ca="1">IF(ISERROR(VLOOKUP(F6,Table3[[#All],[Type]],1,FALSE))=FALSE(),SUMIF(OFFSET(B6,1,0,50),B6,OFFSET(K6,1,0,50)),IF(F6="","",IF(ISERROR(VLOOKUP(F6,TræningsZoner!B:B,1,FALSE))=FALSE(),NormalDistance,IF(F6="Stigningsløb",StigningsløbDistance,IF(F6="Intervalløb",IntervalDistance,IF(F6="Temposkift",TemposkiftDistance,IF(F6="konkurrenceløb",KonkurrenceløbDistance,IF(F6="Distanceløb",DistanceløbDistance,"Ukendt træningstype"))))))))</f>
        <v>2.0016680567139282</v>
      </c>
      <c r="L6" s="54"/>
      <c r="M6" s="55"/>
      <c r="N6" s="72"/>
    </row>
    <row r="7" spans="1:14" hidden="1" outlineLevel="1" x14ac:dyDescent="0.25">
      <c r="A7" s="52"/>
      <c r="B7" s="57">
        <v>42742</v>
      </c>
      <c r="C7" s="54" t="str">
        <f t="shared" si="1"/>
        <v/>
      </c>
      <c r="D7" s="54" t="str">
        <f t="shared" si="2"/>
        <v/>
      </c>
      <c r="E7" s="54"/>
      <c r="F7" s="58" t="s">
        <v>23</v>
      </c>
      <c r="G7" s="58" t="s">
        <v>24</v>
      </c>
      <c r="H7" s="58" t="str">
        <f>IF(ISERROR(VLOOKUP(F7,Table3[[#All],[Type]],1,FALSE))=FALSE(),"",IF(F7="","",IFERROR(IFERROR(TræningsZone,StigningsløbZone),IF(F7="Intervalløb",IntervalZone,IF(F7="Temposkift",TemposkiftZone,IF(F7="Konkurrenceløb","N/A",IF(F7="Distanceløb",DistanceløbZone,"Ukendt træningstype")))))))</f>
        <v>Ae1</v>
      </c>
      <c r="I7" s="58" t="str">
        <f>IF(F7="Konkurrenceløb",KonkurrenceløbHastighed,IF(ISERROR(VLOOKUP(F7,Table3[[#All],[Type]],1,FALSE))=FALSE(),"",IF(F7="","",TræningsHastighed)))</f>
        <v>7:07,5</v>
      </c>
      <c r="J7" s="59">
        <f ca="1">IF(ISERROR(VLOOKUP(F7,Table3[[#All],[Type]],1,FALSE))=FALSE(),SUMIF(OFFSET(B7,1,0,50),B7,OFFSET(J7,1,0,50)),IF(F7="","",IF(ISERROR(VLOOKUP(F7,TræningsZoner!B:B,1,FALSE))=FALSE(),NormalTid,IF(F7="Stigningsløb",StigningsløbTid,IF(F7="Intervalløb",IntervalTid,IF(F7="Temposkift",TemposkiftTid,IF(F7="Konkurrenceløb",KonkurrenceløbTid,IF(F7="Distanceløb",DistanceløbTid,"Ukendt træningstype"))))))))</f>
        <v>30</v>
      </c>
      <c r="K7" s="60">
        <f ca="1">IF(ISERROR(VLOOKUP(F7,Table3[[#All],[Type]],1,FALSE))=FALSE(),SUMIF(OFFSET(B7,1,0,50),B7,OFFSET(K7,1,0,50)),IF(F7="","",IF(ISERROR(VLOOKUP(F7,TræningsZoner!B:B,1,FALSE))=FALSE(),NormalDistance,IF(F7="Stigningsløb",StigningsløbDistance,IF(F7="Intervalløb",IntervalDistance,IF(F7="Temposkift",TemposkiftDistance,IF(F7="konkurrenceløb",KonkurrenceløbDistance,IF(F7="Distanceløb",DistanceløbDistance,"Ukendt træningstype"))))))))</f>
        <v>4.2105263157894735</v>
      </c>
      <c r="L7" s="54"/>
      <c r="M7" s="55"/>
      <c r="N7" s="72"/>
    </row>
    <row r="8" spans="1:14" hidden="1" outlineLevel="1" x14ac:dyDescent="0.25">
      <c r="A8" s="52"/>
      <c r="B8" s="57">
        <v>42742</v>
      </c>
      <c r="C8" s="54" t="str">
        <f t="shared" si="1"/>
        <v/>
      </c>
      <c r="D8" s="54" t="str">
        <f t="shared" si="2"/>
        <v/>
      </c>
      <c r="E8" s="54"/>
      <c r="F8" s="58" t="s">
        <v>32</v>
      </c>
      <c r="G8" s="58" t="s">
        <v>34</v>
      </c>
      <c r="H8" s="58" t="str">
        <f>IF(ISERROR(VLOOKUP(F8,Table3[[#All],[Type]],1,FALSE))=FALSE(),"",IF(F8="","",IFERROR(IFERROR(TræningsZone,StigningsløbZone),IF(F8="Intervalløb",IntervalZone,IF(F8="Temposkift",TemposkiftZone,IF(F8="Konkurrenceløb","N/A",IF(F8="Distanceløb",DistanceløbZone,"Ukendt træningstype")))))))</f>
        <v>Ae2</v>
      </c>
      <c r="I8" s="58" t="str">
        <f>IF(F8="Konkurrenceløb",KonkurrenceløbHastighed,IF(ISERROR(VLOOKUP(F8,Table3[[#All],[Type]],1,FALSE))=FALSE(),"",IF(F8="","",TræningsHastighed)))</f>
        <v>6:28</v>
      </c>
      <c r="J8" s="59">
        <f ca="1">IF(ISERROR(VLOOKUP(F8,Table3[[#All],[Type]],1,FALSE))=FALSE(),SUMIF(OFFSET(B8,1,0,50),B8,OFFSET(J8,1,0,50)),IF(F8="","",IF(ISERROR(VLOOKUP(F8,TræningsZoner!B:B,1,FALSE))=FALSE(),NormalTid,IF(F8="Stigningsløb",StigningsløbTid,IF(F8="Intervalløb",IntervalTid,IF(F8="Temposkift",TemposkiftTid,IF(F8="Konkurrenceløb",KonkurrenceløbTid,IF(F8="Distanceløb",DistanceløbTid,"Ukendt træningstype"))))))))</f>
        <v>10</v>
      </c>
      <c r="K8" s="60">
        <f ca="1">IF(ISERROR(VLOOKUP(F8,Table3[[#All],[Type]],1,FALSE))=FALSE(),SUMIF(OFFSET(B8,1,0,50),B8,OFFSET(K8,1,0,50)),IF(F8="","",IF(ISERROR(VLOOKUP(F8,TræningsZoner!B:B,1,FALSE))=FALSE(),NormalDistance,IF(F8="Stigningsløb",StigningsløbDistance,IF(F8="Intervalløb",IntervalDistance,IF(F8="Temposkift",TemposkiftDistance,IF(F8="konkurrenceløb",KonkurrenceløbDistance,IF(F8="Distanceløb",DistanceløbDistance,"Ukendt træningstype"))))))))</f>
        <v>1.5463917525773196</v>
      </c>
      <c r="L8" s="54"/>
      <c r="M8" s="55"/>
      <c r="N8" s="72"/>
    </row>
    <row r="9" spans="1:14" collapsed="1" x14ac:dyDescent="0.25">
      <c r="A9" s="52">
        <f t="shared" si="0"/>
        <v>42740</v>
      </c>
      <c r="B9" s="53">
        <v>42740</v>
      </c>
      <c r="C9" s="54">
        <f t="shared" si="1"/>
        <v>2</v>
      </c>
      <c r="D9" s="54">
        <f t="shared" si="2"/>
        <v>2017</v>
      </c>
      <c r="E9" s="54" t="s">
        <v>66</v>
      </c>
      <c r="F9" s="55" t="s">
        <v>22</v>
      </c>
      <c r="G9" s="55"/>
      <c r="H9" s="55" t="str">
        <f>IF(ISERROR(VLOOKUP(F9,Table3[[#All],[Type]],1,FALSE))=FALSE(),"",IF(F9="","",IFERROR(IFERROR(TræningsZone,StigningsløbZone),IF(F9="Intervalløb",IntervalZone,IF(F9="Temposkift",TemposkiftZone,IF(F9="Konkurrenceløb","N/A",IF(F9="Distanceløb",DistanceløbZone,"Ukendt træningstype")))))))</f>
        <v/>
      </c>
      <c r="I9" s="55" t="str">
        <f>IF(F9="Konkurrenceløb",KonkurrenceløbHastighed,IF(ISERROR(VLOOKUP(F9,Table3[[#All],[Type]],1,FALSE))=FALSE(),"",IF(F9="","",TræningsHastighed)))</f>
        <v/>
      </c>
      <c r="J9" s="54">
        <f ca="1">IF(ISERROR(VLOOKUP(F9,Table3[[#All],[Type]],1,FALSE))=FALSE(),SUMIF(OFFSET(B9,1,0,50),B9,OFFSET(J9,1,0,50)),IF(F9="","",IF(ISERROR(VLOOKUP(F9,TræningsZoner!B:B,1,FALSE))=FALSE(),NormalTid,IF(F9="Stigningsløb",StigningsløbTid,IF(F9="Intervalløb",IntervalTid,IF(F9="Temposkift",TemposkiftTid,IF(F9="Konkurrenceløb",KonkurrenceløbTid,IF(F9="Distanceløb",DistanceløbTid,"Ukendt træningstype"))))))))</f>
        <v>85</v>
      </c>
      <c r="K9" s="56">
        <f ca="1">IF(ISERROR(VLOOKUP(F9,Table3[[#All],[Type]],1,FALSE))=FALSE(),SUMIF(OFFSET(B9,1,0,50),B9,OFFSET(K9,1,0,50)),IF(F9="","",IF(ISERROR(VLOOKUP(F9,TræningsZoner!B:B,1,FALSE))=FALSE(),NormalDistance,IF(F9="Stigningsløb",StigningsløbDistance,IF(F9="Intervalløb",IntervalDistance,IF(F9="Temposkift",TemposkiftDistance,IF(F9="konkurrenceløb",KonkurrenceløbDistance,IF(F9="Distanceløb",DistanceløbDistance,"Ukendt træningstype"))))))))</f>
        <v>11.96177735832492</v>
      </c>
      <c r="L9" s="54"/>
      <c r="M9" s="55"/>
      <c r="N9" s="72"/>
    </row>
    <row r="10" spans="1:14" hidden="1" outlineLevel="1" x14ac:dyDescent="0.25">
      <c r="A10" s="52"/>
      <c r="B10" s="57">
        <v>42740</v>
      </c>
      <c r="C10" s="54" t="str">
        <f t="shared" si="1"/>
        <v/>
      </c>
      <c r="D10" s="54" t="str">
        <f t="shared" si="2"/>
        <v/>
      </c>
      <c r="E10" s="54"/>
      <c r="F10" s="58" t="s">
        <v>23</v>
      </c>
      <c r="G10" s="58" t="s">
        <v>26</v>
      </c>
      <c r="H10" s="58" t="str">
        <f>IF(ISERROR(VLOOKUP(F10,Table3[[#All],[Type]],1,FALSE))=FALSE(),"",IF(F10="","",IFERROR(IFERROR(TræningsZone,StigningsløbZone),IF(F10="Intervalløb",IntervalZone,IF(F10="Temposkift",TemposkiftZone,IF(F10="Konkurrenceløb","N/A",IF(F10="Distanceløb",DistanceløbZone,"Ukendt træningstype")))))))</f>
        <v>Ae1</v>
      </c>
      <c r="I10" s="58" t="str">
        <f>IF(F10="Konkurrenceløb",KonkurrenceløbHastighed,IF(ISERROR(VLOOKUP(F10,Table3[[#All],[Type]],1,FALSE))=FALSE(),"",IF(F10="","",TræningsHastighed)))</f>
        <v>7:07,5</v>
      </c>
      <c r="J10" s="59">
        <f ca="1">IF(ISERROR(VLOOKUP(F10,Table3[[#All],[Type]],1,FALSE))=FALSE(),SUMIF(OFFSET(B10,1,0,50),B10,OFFSET(J10,1,0,50)),IF(F10="","",IF(ISERROR(VLOOKUP(F10,TræningsZoner!B:B,1,FALSE))=FALSE(),NormalTid,IF(F10="Stigningsløb",StigningsløbTid,IF(F10="Intervalløb",IntervalTid,IF(F10="Temposkift",TemposkiftTid,IF(F10="Konkurrenceløb",KonkurrenceløbTid,IF(F10="Distanceløb",DistanceløbTid,"Ukendt træningstype"))))))))</f>
        <v>15</v>
      </c>
      <c r="K10" s="60">
        <f ca="1">IF(ISERROR(VLOOKUP(F10,Table3[[#All],[Type]],1,FALSE))=FALSE(),SUMIF(OFFSET(B10,1,0,50),B10,OFFSET(K10,1,0,50)),IF(F10="","",IF(ISERROR(VLOOKUP(F10,TræningsZoner!B:B,1,FALSE))=FALSE(),NormalDistance,IF(F10="Stigningsløb",StigningsløbDistance,IF(F10="Intervalløb",IntervalDistance,IF(F10="Temposkift",TemposkiftDistance,IF(F10="konkurrenceløb",KonkurrenceløbDistance,IF(F10="Distanceløb",DistanceløbDistance,"Ukendt træningstype"))))))))</f>
        <v>2.1052631578947367</v>
      </c>
      <c r="L10" s="54"/>
      <c r="M10" s="55"/>
      <c r="N10" s="72"/>
    </row>
    <row r="11" spans="1:14" hidden="1" outlineLevel="1" x14ac:dyDescent="0.25">
      <c r="A11" s="52"/>
      <c r="B11" s="57">
        <v>42740</v>
      </c>
      <c r="C11" s="54" t="str">
        <f t="shared" si="1"/>
        <v/>
      </c>
      <c r="D11" s="54" t="str">
        <f t="shared" si="2"/>
        <v/>
      </c>
      <c r="E11" s="54"/>
      <c r="F11" s="58" t="s">
        <v>39</v>
      </c>
      <c r="G11" s="58" t="s">
        <v>33</v>
      </c>
      <c r="H11" s="58" t="str">
        <f>IF(ISERROR(VLOOKUP(F11,Table3[[#All],[Type]],1,FALSE))=FALSE(),"",IF(F11="","",IFERROR(IFERROR(TræningsZone,StigningsløbZone),IF(F11="Intervalløb",IntervalZone,IF(F11="Temposkift",TemposkiftZone,IF(F11="Konkurrenceløb","N/A",IF(F11="Distanceløb",DistanceløbZone,"Ukendt træningstype")))))))</f>
        <v>MT</v>
      </c>
      <c r="I11" s="58" t="str">
        <f>IF(F11="Konkurrenceløb",KonkurrenceløbHastighed,IF(ISERROR(VLOOKUP(F11,Table3[[#All],[Type]],1,FALSE))=FALSE(),"",IF(F11="","",TræningsHastighed)))</f>
        <v>6:24</v>
      </c>
      <c r="J11" s="59">
        <f ca="1">IF(ISERROR(VLOOKUP(F11,Table3[[#All],[Type]],1,FALSE))=FALSE(),SUMIF(OFFSET(B11,1,0,50),B11,OFFSET(J11,1,0,50)),IF(F11="","",IF(ISERROR(VLOOKUP(F11,TræningsZoner!B:B,1,FALSE))=FALSE(),NormalTid,IF(F11="Stigningsløb",StigningsløbTid,IF(F11="Intervalløb",IntervalTid,IF(F11="Temposkift",TemposkiftTid,IF(F11="Konkurrenceløb",KonkurrenceløbTid,IF(F11="Distanceløb",DistanceløbTid,"Ukendt træningstype"))))))))</f>
        <v>20</v>
      </c>
      <c r="K11" s="60">
        <f ca="1">IF(ISERROR(VLOOKUP(F11,Table3[[#All],[Type]],1,FALSE))=FALSE(),SUMIF(OFFSET(B11,1,0,50),B11,OFFSET(K11,1,0,50)),IF(F11="","",IF(ISERROR(VLOOKUP(F11,TræningsZoner!B:B,1,FALSE))=FALSE(),NormalDistance,IF(F11="Stigningsløb",StigningsløbDistance,IF(F11="Intervalløb",IntervalDistance,IF(F11="Temposkift",TemposkiftDistance,IF(F11="konkurrenceløb",KonkurrenceløbDistance,IF(F11="Distanceløb",DistanceløbDistance,"Ukendt træningstype"))))))))</f>
        <v>3.125</v>
      </c>
      <c r="L11" s="54"/>
      <c r="M11" s="55"/>
      <c r="N11" s="72"/>
    </row>
    <row r="12" spans="1:14" hidden="1" outlineLevel="1" x14ac:dyDescent="0.25">
      <c r="A12" s="52"/>
      <c r="B12" s="57">
        <v>42740</v>
      </c>
      <c r="C12" s="54" t="str">
        <f t="shared" si="1"/>
        <v/>
      </c>
      <c r="D12" s="54" t="str">
        <f t="shared" si="2"/>
        <v/>
      </c>
      <c r="E12" s="54"/>
      <c r="F12" s="58" t="s">
        <v>41</v>
      </c>
      <c r="G12" s="58" t="s">
        <v>26</v>
      </c>
      <c r="H12" s="58" t="str">
        <f>IF(ISERROR(VLOOKUP(F12,Table3[[#All],[Type]],1,FALSE))=FALSE(),"",IF(F12="","",IFERROR(IFERROR(TræningsZone,StigningsløbZone),IF(F12="Intervalløb",IntervalZone,IF(F12="Temposkift",TemposkiftZone,IF(F12="Konkurrenceløb","N/A",IF(F12="Distanceløb",DistanceløbZone,"Ukendt træningstype")))))))</f>
        <v>Rest</v>
      </c>
      <c r="I12" s="58" t="str">
        <f>IF(F12="Konkurrenceløb",KonkurrenceløbHastighed,IF(ISERROR(VLOOKUP(F12,Table3[[#All],[Type]],1,FALSE))=FALSE(),"",IF(F12="","",TræningsHastighed)))</f>
        <v>9:59,5</v>
      </c>
      <c r="J12" s="59">
        <f ca="1">IF(ISERROR(VLOOKUP(F12,Table3[[#All],[Type]],1,FALSE))=FALSE(),SUMIF(OFFSET(B12,1,0,50),B12,OFFSET(J12,1,0,50)),IF(F12="","",IF(ISERROR(VLOOKUP(F12,TræningsZoner!B:B,1,FALSE))=FALSE(),NormalTid,IF(F12="Stigningsløb",StigningsløbTid,IF(F12="Intervalløb",IntervalTid,IF(F12="Temposkift",TemposkiftTid,IF(F12="Konkurrenceløb",KonkurrenceløbTid,IF(F12="Distanceløb",DistanceløbTid,"Ukendt træningstype"))))))))</f>
        <v>15</v>
      </c>
      <c r="K12" s="60">
        <f ca="1">IF(ISERROR(VLOOKUP(F12,Table3[[#All],[Type]],1,FALSE))=FALSE(),SUMIF(OFFSET(B12,1,0,50),B12,OFFSET(K12,1,0,50)),IF(F12="","",IF(ISERROR(VLOOKUP(F12,TræningsZoner!B:B,1,FALSE))=FALSE(),NormalDistance,IF(F12="Stigningsløb",StigningsløbDistance,IF(F12="Intervalløb",IntervalDistance,IF(F12="Temposkift",TemposkiftDistance,IF(F12="konkurrenceløb",KonkurrenceløbDistance,IF(F12="Distanceløb",DistanceløbDistance,"Ukendt træningstype"))))))))</f>
        <v>1.5012510425354462</v>
      </c>
      <c r="L12" s="54"/>
      <c r="M12" s="55"/>
      <c r="N12" s="72"/>
    </row>
    <row r="13" spans="1:14" hidden="1" outlineLevel="1" x14ac:dyDescent="0.25">
      <c r="A13" s="52"/>
      <c r="B13" s="57">
        <v>42740</v>
      </c>
      <c r="C13" s="54" t="str">
        <f t="shared" si="1"/>
        <v/>
      </c>
      <c r="D13" s="54" t="str">
        <f t="shared" si="2"/>
        <v/>
      </c>
      <c r="E13" s="54"/>
      <c r="F13" s="58" t="s">
        <v>39</v>
      </c>
      <c r="G13" s="58" t="s">
        <v>33</v>
      </c>
      <c r="H13" s="58" t="str">
        <f>IF(ISERROR(VLOOKUP(F13,Table3[[#All],[Type]],1,FALSE))=FALSE(),"",IF(F13="","",IFERROR(IFERROR(TræningsZone,StigningsløbZone),IF(F13="Intervalløb",IntervalZone,IF(F13="Temposkift",TemposkiftZone,IF(F13="Konkurrenceløb","N/A",IF(F13="Distanceløb",DistanceløbZone,"Ukendt træningstype")))))))</f>
        <v>MT</v>
      </c>
      <c r="I13" s="58" t="str">
        <f>IF(F13="Konkurrenceløb",KonkurrenceløbHastighed,IF(ISERROR(VLOOKUP(F13,Table3[[#All],[Type]],1,FALSE))=FALSE(),"",IF(F13="","",TræningsHastighed)))</f>
        <v>6:24</v>
      </c>
      <c r="J13" s="59">
        <f ca="1">IF(ISERROR(VLOOKUP(F13,Table3[[#All],[Type]],1,FALSE))=FALSE(),SUMIF(OFFSET(B13,1,0,50),B13,OFFSET(J13,1,0,50)),IF(F13="","",IF(ISERROR(VLOOKUP(F13,TræningsZoner!B:B,1,FALSE))=FALSE(),NormalTid,IF(F13="Stigningsløb",StigningsløbTid,IF(F13="Intervalløb",IntervalTid,IF(F13="Temposkift",TemposkiftTid,IF(F13="Konkurrenceløb",KonkurrenceløbTid,IF(F13="Distanceløb",DistanceløbTid,"Ukendt træningstype"))))))))</f>
        <v>20</v>
      </c>
      <c r="K13" s="60">
        <f ca="1">IF(ISERROR(VLOOKUP(F13,Table3[[#All],[Type]],1,FALSE))=FALSE(),SUMIF(OFFSET(B13,1,0,50),B13,OFFSET(K13,1,0,50)),IF(F13="","",IF(ISERROR(VLOOKUP(F13,TræningsZoner!B:B,1,FALSE))=FALSE(),NormalDistance,IF(F13="Stigningsløb",StigningsløbDistance,IF(F13="Intervalløb",IntervalDistance,IF(F13="Temposkift",TemposkiftDistance,IF(F13="konkurrenceløb",KonkurrenceløbDistance,IF(F13="Distanceløb",DistanceløbDistance,"Ukendt træningstype"))))))))</f>
        <v>3.125</v>
      </c>
      <c r="L13" s="54"/>
      <c r="M13" s="55"/>
      <c r="N13" s="72"/>
    </row>
    <row r="14" spans="1:14" hidden="1" outlineLevel="1" x14ac:dyDescent="0.25">
      <c r="A14" s="52"/>
      <c r="B14" s="57">
        <v>42740</v>
      </c>
      <c r="C14" s="54" t="str">
        <f t="shared" si="1"/>
        <v/>
      </c>
      <c r="D14" s="54" t="str">
        <f t="shared" si="2"/>
        <v/>
      </c>
      <c r="E14" s="54"/>
      <c r="F14" s="58" t="s">
        <v>23</v>
      </c>
      <c r="G14" s="58" t="s">
        <v>26</v>
      </c>
      <c r="H14" s="58" t="str">
        <f>IF(ISERROR(VLOOKUP(F14,Table3[[#All],[Type]],1,FALSE))=FALSE(),"",IF(F14="","",IFERROR(IFERROR(TræningsZone,StigningsløbZone),IF(F14="Intervalløb",IntervalZone,IF(F14="Temposkift",TemposkiftZone,IF(F14="Konkurrenceløb","N/A",IF(F14="Distanceløb",DistanceløbZone,"Ukendt træningstype")))))))</f>
        <v>Ae1</v>
      </c>
      <c r="I14" s="58" t="str">
        <f>IF(F14="Konkurrenceløb",KonkurrenceløbHastighed,IF(ISERROR(VLOOKUP(F14,Table3[[#All],[Type]],1,FALSE))=FALSE(),"",IF(F14="","",TræningsHastighed)))</f>
        <v>7:07,5</v>
      </c>
      <c r="J14" s="59">
        <f ca="1">IF(ISERROR(VLOOKUP(F14,Table3[[#All],[Type]],1,FALSE))=FALSE(),SUMIF(OFFSET(B14,1,0,50),B14,OFFSET(J14,1,0,50)),IF(F14="","",IF(ISERROR(VLOOKUP(F14,TræningsZoner!B:B,1,FALSE))=FALSE(),NormalTid,IF(F14="Stigningsløb",StigningsløbTid,IF(F14="Intervalløb",IntervalTid,IF(F14="Temposkift",TemposkiftTid,IF(F14="Konkurrenceløb",KonkurrenceløbTid,IF(F14="Distanceløb",DistanceløbTid,"Ukendt træningstype"))))))))</f>
        <v>15</v>
      </c>
      <c r="K14" s="60">
        <f ca="1">IF(ISERROR(VLOOKUP(F14,Table3[[#All],[Type]],1,FALSE))=FALSE(),SUMIF(OFFSET(B14,1,0,50),B14,OFFSET(K14,1,0,50)),IF(F14="","",IF(ISERROR(VLOOKUP(F14,TræningsZoner!B:B,1,FALSE))=FALSE(),NormalDistance,IF(F14="Stigningsløb",StigningsløbDistance,IF(F14="Intervalløb",IntervalDistance,IF(F14="Temposkift",TemposkiftDistance,IF(F14="konkurrenceløb",KonkurrenceløbDistance,IF(F14="Distanceløb",DistanceløbDistance,"Ukendt træningstype"))))))))</f>
        <v>2.1052631578947367</v>
      </c>
      <c r="L14" s="54"/>
      <c r="M14" s="55"/>
      <c r="N14" s="72"/>
    </row>
    <row r="15" spans="1:14" collapsed="1" x14ac:dyDescent="0.25">
      <c r="A15" s="52">
        <f t="shared" si="0"/>
        <v>42738</v>
      </c>
      <c r="B15" s="53">
        <v>42738</v>
      </c>
      <c r="C15" s="54">
        <f t="shared" si="1"/>
        <v>2</v>
      </c>
      <c r="D15" s="54">
        <f t="shared" si="2"/>
        <v>2017</v>
      </c>
      <c r="E15" s="54" t="s">
        <v>66</v>
      </c>
      <c r="F15" s="55" t="s">
        <v>35</v>
      </c>
      <c r="G15" s="55"/>
      <c r="H15" s="55" t="str">
        <f>IF(ISERROR(VLOOKUP(F15,Table3[[#All],[Type]],1,FALSE))=FALSE(),"",IF(F15="","",IFERROR(IFERROR(TræningsZone,StigningsløbZone),IF(F15="Intervalløb",IntervalZone,IF(F15="Temposkift",TemposkiftZone,IF(F15="Konkurrenceløb","N/A",IF(F15="Distanceløb",DistanceløbZone,"Ukendt træningstype")))))))</f>
        <v/>
      </c>
      <c r="I15" s="55" t="str">
        <f>IF(F15="Konkurrenceløb",KonkurrenceløbHastighed,IF(ISERROR(VLOOKUP(F15,Table3[[#All],[Type]],1,FALSE))=FALSE(),"",IF(F15="","",TræningsHastighed)))</f>
        <v/>
      </c>
      <c r="J15" s="54">
        <f ca="1">IF(ISERROR(VLOOKUP(F15,Table3[[#All],[Type]],1,FALSE))=FALSE(),SUMIF(OFFSET(B15,1,0,50),B15,OFFSET(J15,1,0,50)),IF(F15="","",IF(ISERROR(VLOOKUP(F15,TræningsZoner!B:B,1,FALSE))=FALSE(),NormalTid,IF(F15="Stigningsløb",StigningsløbTid,IF(F15="Intervalløb",IntervalTid,IF(F15="Temposkift",TemposkiftTid,IF(F15="Konkurrenceløb",KonkurrenceløbTid,IF(F15="Distanceløb",DistanceløbTid,"Ukendt træningstype"))))))))</f>
        <v>78.305000000000007</v>
      </c>
      <c r="K15" s="56">
        <f ca="1">IF(ISERROR(VLOOKUP(F15,Table3[[#All],[Type]],1,FALSE))=FALSE(),SUMIF(OFFSET(B15,1,0,50),B15,OFFSET(K15,1,0,50)),IF(F15="","",IF(ISERROR(VLOOKUP(F15,TræningsZoner!B:B,1,FALSE))=FALSE(),NormalDistance,IF(F15="Stigningsløb",StigningsløbDistance,IF(F15="Intervalløb",IntervalDistance,IF(F15="Temposkift",TemposkiftDistance,IF(F15="konkurrenceløb",KonkurrenceløbDistance,IF(F15="Distanceløb",DistanceløbDistance,"Ukendt træningstype"))))))))</f>
        <v>11.511360344146437</v>
      </c>
      <c r="L15" s="54"/>
      <c r="M15" s="55"/>
      <c r="N15" s="72"/>
    </row>
    <row r="16" spans="1:14" s="26" customFormat="1" hidden="1" outlineLevel="1" x14ac:dyDescent="0.25">
      <c r="A16" s="61"/>
      <c r="B16" s="57">
        <v>42738</v>
      </c>
      <c r="C16" s="54" t="str">
        <f t="shared" si="1"/>
        <v/>
      </c>
      <c r="D16" s="54" t="str">
        <f t="shared" si="2"/>
        <v/>
      </c>
      <c r="E16" s="54"/>
      <c r="F16" s="58" t="s">
        <v>23</v>
      </c>
      <c r="G16" s="58" t="s">
        <v>26</v>
      </c>
      <c r="H16" s="58" t="str">
        <f>IF(ISERROR(VLOOKUP(F16,Table3[[#All],[Type]],1,FALSE))=FALSE(),"",IF(F16="","",IFERROR(IFERROR(TræningsZone,StigningsløbZone),IF(F16="Intervalløb",IntervalZone,IF(F16="Temposkift",TemposkiftZone,IF(F16="Konkurrenceløb","N/A",IF(F16="Distanceløb",DistanceløbZone,"Ukendt træningstype")))))))</f>
        <v>Ae1</v>
      </c>
      <c r="I16" s="58" t="str">
        <f>IF(F16="Konkurrenceløb",KonkurrenceløbHastighed,IF(ISERROR(VLOOKUP(F16,Table3[[#All],[Type]],1,FALSE))=FALSE(),"",IF(F16="","",TræningsHastighed)))</f>
        <v>7:07,5</v>
      </c>
      <c r="J16" s="59">
        <f ca="1">IF(ISERROR(VLOOKUP(F16,Table3[[#All],[Type]],1,FALSE))=FALSE(),SUMIF(OFFSET(B16,1,0,50),B16,OFFSET(J16,1,0,50)),IF(F16="","",IF(ISERROR(VLOOKUP(F16,TræningsZoner!B:B,1,FALSE))=FALSE(),NormalTid,IF(F16="Stigningsløb",StigningsløbTid,IF(F16="Intervalløb",IntervalTid,IF(F16="Temposkift",TemposkiftTid,IF(F16="Konkurrenceløb",KonkurrenceløbTid,IF(F16="Distanceløb",DistanceløbTid,"Ukendt træningstype"))))))))</f>
        <v>15</v>
      </c>
      <c r="K16" s="60">
        <f ca="1">IF(ISERROR(VLOOKUP(F16,Table3[[#All],[Type]],1,FALSE))=FALSE(),SUMIF(OFFSET(B16,1,0,50),B16,OFFSET(K16,1,0,50)),IF(F16="","",IF(ISERROR(VLOOKUP(F16,TræningsZoner!B:B,1,FALSE))=FALSE(),NormalDistance,IF(F16="Stigningsløb",StigningsløbDistance,IF(F16="Intervalløb",IntervalDistance,IF(F16="Temposkift",TemposkiftDistance,IF(F16="konkurrenceløb",KonkurrenceløbDistance,IF(F16="Distanceløb",DistanceløbDistance,"Ukendt træningstype"))))))))</f>
        <v>2.1052631578947367</v>
      </c>
      <c r="L16" s="54"/>
      <c r="M16" s="55"/>
      <c r="N16" s="72"/>
    </row>
    <row r="17" spans="1:14" s="26" customFormat="1" hidden="1" outlineLevel="1" x14ac:dyDescent="0.25">
      <c r="A17" s="61"/>
      <c r="B17" s="57">
        <v>42738</v>
      </c>
      <c r="C17" s="54" t="str">
        <f t="shared" si="1"/>
        <v/>
      </c>
      <c r="D17" s="54" t="str">
        <f t="shared" si="2"/>
        <v/>
      </c>
      <c r="E17" s="54"/>
      <c r="F17" s="58" t="s">
        <v>27</v>
      </c>
      <c r="G17" s="58" t="s">
        <v>28</v>
      </c>
      <c r="H17" s="58" t="str">
        <f>IF(ISERROR(VLOOKUP(F17,Table3[[#All],[Type]],1,FALSE))=FALSE(),"",IF(F17="","",IFERROR(IFERROR(TræningsZone,StigningsløbZone),IF(F17="Intervalløb",IntervalZone,IF(F17="Temposkift",TemposkiftZone,IF(F17="Konkurrenceløb","N/A",IF(F17="Distanceløb",DistanceløbZone,"Ukendt træningstype")))))))</f>
        <v>AT</v>
      </c>
      <c r="I17" s="58" t="str">
        <f>IF(F17="Konkurrenceløb",KonkurrenceløbHastighed,IF(ISERROR(VLOOKUP(F17,Table3[[#All],[Type]],1,FALSE))=FALSE(),"",IF(F17="","",TræningsHastighed)))</f>
        <v>5:56</v>
      </c>
      <c r="J17" s="59">
        <f ca="1">IF(ISERROR(VLOOKUP(F17,Table3[[#All],[Type]],1,FALSE))=FALSE(),SUMIF(OFFSET(B17,1,0,50),B17,OFFSET(J17,1,0,50)),IF(F17="","",IF(ISERROR(VLOOKUP(F17,TræningsZoner!B:B,1,FALSE))=FALSE(),NormalTid,IF(F17="Stigningsløb",StigningsløbTid,IF(F17="Intervalløb",IntervalTid,IF(F17="Temposkift",TemposkiftTid,IF(F17="Konkurrenceløb",KonkurrenceløbTid,IF(F17="Distanceløb",DistanceløbTid,"Ukendt træningstype"))))))))</f>
        <v>1.78</v>
      </c>
      <c r="K17" s="60">
        <f ca="1">IF(ISERROR(VLOOKUP(F17,Table3[[#All],[Type]],1,FALSE))=FALSE(),SUMIF(OFFSET(B17,1,0,50),B17,OFFSET(K17,1,0,50)),IF(F17="","",IF(ISERROR(VLOOKUP(F17,TræningsZoner!B:B,1,FALSE))=FALSE(),NormalDistance,IF(F17="Stigningsløb",StigningsløbDistance,IF(F17="Intervalløb",IntervalDistance,IF(F17="Temposkift",TemposkiftDistance,IF(F17="konkurrenceløb",KonkurrenceløbDistance,IF(F17="Distanceløb",DistanceløbDistance,"Ukendt træningstype"))))))))</f>
        <v>0.3</v>
      </c>
      <c r="L17" s="54"/>
      <c r="M17" s="55"/>
      <c r="N17" s="72"/>
    </row>
    <row r="18" spans="1:14" s="26" customFormat="1" hidden="1" outlineLevel="1" x14ac:dyDescent="0.25">
      <c r="A18" s="61"/>
      <c r="B18" s="57">
        <v>42738</v>
      </c>
      <c r="C18" s="54" t="str">
        <f t="shared" si="1"/>
        <v/>
      </c>
      <c r="D18" s="54" t="str">
        <f t="shared" si="2"/>
        <v/>
      </c>
      <c r="E18" s="54"/>
      <c r="F18" s="58" t="s">
        <v>36</v>
      </c>
      <c r="G18" s="58" t="s">
        <v>37</v>
      </c>
      <c r="H18" s="58" t="str">
        <f>IF(ISERROR(VLOOKUP(F18,Table3[[#All],[Type]],1,FALSE))=FALSE(),"",IF(F18="","",IFERROR(IFERROR(TræningsZone,StigningsløbZone),IF(F18="Intervalløb",IntervalZone,IF(F18="Temposkift",TemposkiftZone,IF(F18="Konkurrenceløb","N/A",IF(F18="Distanceløb",DistanceløbZone,"Ukendt træningstype")))))))</f>
        <v>Ae2</v>
      </c>
      <c r="I18" s="58" t="str">
        <f>IF(F18="Konkurrenceløb",KonkurrenceløbHastighed,IF(ISERROR(VLOOKUP(F18,Table3[[#All],[Type]],1,FALSE))=FALSE(),"",IF(F18="","",TræningsHastighed)))</f>
        <v>6:28</v>
      </c>
      <c r="J18" s="59">
        <f ca="1">IF(ISERROR(VLOOKUP(F18,Table3[[#All],[Type]],1,FALSE))=FALSE(),SUMIF(OFFSET(B18,1,0,50),B18,OFFSET(J18,1,0,50)),IF(F18="","",IF(ISERROR(VLOOKUP(F18,TræningsZoner!B:B,1,FALSE))=FALSE(),NormalTid,IF(F18="Stigningsløb",StigningsløbTid,IF(F18="Intervalløb",IntervalTid,IF(F18="Temposkift",TemposkiftTid,IF(F18="Konkurrenceløb",KonkurrenceløbTid,IF(F18="Distanceløb",DistanceløbTid,"Ukendt træningstype"))))))))</f>
        <v>3.2333333333333334</v>
      </c>
      <c r="K18" s="60">
        <f ca="1">IF(ISERROR(VLOOKUP(F18,Table3[[#All],[Type]],1,FALSE))=FALSE(),SUMIF(OFFSET(B18,1,0,50),B18,OFFSET(K18,1,0,50)),IF(F18="","",IF(ISERROR(VLOOKUP(F18,TræningsZoner!B:B,1,FALSE))=FALSE(),NormalDistance,IF(F18="Stigningsløb",StigningsløbDistance,IF(F18="Intervalløb",IntervalDistance,IF(F18="Temposkift",TemposkiftDistance,IF(F18="konkurrenceløb",KonkurrenceløbDistance,IF(F18="Distanceløb",DistanceløbDistance,"Ukendt træningstype"))))))))</f>
        <v>0.5</v>
      </c>
      <c r="L18" s="54"/>
      <c r="M18" s="55"/>
      <c r="N18" s="72"/>
    </row>
    <row r="19" spans="1:14" s="26" customFormat="1" hidden="1" outlineLevel="1" x14ac:dyDescent="0.25">
      <c r="A19" s="61"/>
      <c r="B19" s="57">
        <v>42738</v>
      </c>
      <c r="C19" s="54" t="str">
        <f t="shared" si="1"/>
        <v/>
      </c>
      <c r="D19" s="54" t="str">
        <f t="shared" si="2"/>
        <v/>
      </c>
      <c r="E19" s="54"/>
      <c r="F19" s="58" t="s">
        <v>36</v>
      </c>
      <c r="G19" s="58" t="s">
        <v>38</v>
      </c>
      <c r="H19" s="58" t="str">
        <f>IF(ISERROR(VLOOKUP(F19,Table3[[#All],[Type]],1,FALSE))=FALSE(),"",IF(F19="","",IFERROR(IFERROR(TræningsZone,StigningsløbZone),IF(F19="Intervalløb",IntervalZone,IF(F19="Temposkift",TemposkiftZone,IF(F19="Konkurrenceløb","N/A",IF(F19="Distanceløb",DistanceløbZone,"Ukendt træningstype")))))))</f>
        <v>An1</v>
      </c>
      <c r="I19" s="58" t="str">
        <f>IF(F19="Konkurrenceløb",KonkurrenceløbHastighed,IF(ISERROR(VLOOKUP(F19,Table3[[#All],[Type]],1,FALSE))=FALSE(),"",IF(F19="","",TræningsHastighed)))</f>
        <v>5:42,5</v>
      </c>
      <c r="J19" s="59">
        <f ca="1">IF(ISERROR(VLOOKUP(F19,Table3[[#All],[Type]],1,FALSE))=FALSE(),SUMIF(OFFSET(B19,1,0,50),B19,OFFSET(J19,1,0,50)),IF(F19="","",IF(ISERROR(VLOOKUP(F19,TræningsZoner!B:B,1,FALSE))=FALSE(),NormalTid,IF(F19="Stigningsløb",StigningsløbTid,IF(F19="Intervalløb",IntervalTid,IF(F19="Temposkift",TemposkiftTid,IF(F19="Konkurrenceløb",KonkurrenceløbTid,IF(F19="Distanceløb",DistanceløbTid,"Ukendt træningstype"))))))))</f>
        <v>2.8541666666666665</v>
      </c>
      <c r="K19" s="60">
        <f ca="1">IF(ISERROR(VLOOKUP(F19,Table3[[#All],[Type]],1,FALSE))=FALSE(),SUMIF(OFFSET(B19,1,0,50),B19,OFFSET(K19,1,0,50)),IF(F19="","",IF(ISERROR(VLOOKUP(F19,TræningsZoner!B:B,1,FALSE))=FALSE(),NormalDistance,IF(F19="Stigningsløb",StigningsløbDistance,IF(F19="Intervalløb",IntervalDistance,IF(F19="Temposkift",TemposkiftDistance,IF(F19="konkurrenceløb",KonkurrenceløbDistance,IF(F19="Distanceløb",DistanceløbDistance,"Ukendt træningstype"))))))))</f>
        <v>0.5</v>
      </c>
      <c r="L19" s="54"/>
      <c r="M19" s="55"/>
      <c r="N19" s="72"/>
    </row>
    <row r="20" spans="1:14" s="26" customFormat="1" hidden="1" outlineLevel="1" x14ac:dyDescent="0.25">
      <c r="A20" s="61"/>
      <c r="B20" s="57">
        <v>42738</v>
      </c>
      <c r="C20" s="54" t="str">
        <f t="shared" si="1"/>
        <v/>
      </c>
      <c r="D20" s="54" t="str">
        <f t="shared" si="2"/>
        <v/>
      </c>
      <c r="E20" s="54"/>
      <c r="F20" s="58" t="s">
        <v>36</v>
      </c>
      <c r="G20" s="58" t="s">
        <v>37</v>
      </c>
      <c r="H20" s="58" t="str">
        <f>IF(ISERROR(VLOOKUP(F20,Table3[[#All],[Type]],1,FALSE))=FALSE(),"",IF(F20="","",IFERROR(IFERROR(TræningsZone,StigningsløbZone),IF(F20="Intervalløb",IntervalZone,IF(F20="Temposkift",TemposkiftZone,IF(F20="Konkurrenceløb","N/A",IF(F20="Distanceløb",DistanceløbZone,"Ukendt træningstype")))))))</f>
        <v>Ae2</v>
      </c>
      <c r="I20" s="58" t="str">
        <f>IF(F20="Konkurrenceløb",KonkurrenceløbHastighed,IF(ISERROR(VLOOKUP(F20,Table3[[#All],[Type]],1,FALSE))=FALSE(),"",IF(F20="","",TræningsHastighed)))</f>
        <v>6:28</v>
      </c>
      <c r="J20" s="59">
        <f ca="1">IF(ISERROR(VLOOKUP(F20,Table3[[#All],[Type]],1,FALSE))=FALSE(),SUMIF(OFFSET(B20,1,0,50),B20,OFFSET(J20,1,0,50)),IF(F20="","",IF(ISERROR(VLOOKUP(F20,TræningsZoner!B:B,1,FALSE))=FALSE(),NormalTid,IF(F20="Stigningsløb",StigningsløbTid,IF(F20="Intervalløb",IntervalTid,IF(F20="Temposkift",TemposkiftTid,IF(F20="Konkurrenceløb",KonkurrenceløbTid,IF(F20="Distanceløb",DistanceløbTid,"Ukendt træningstype"))))))))</f>
        <v>3.2333333333333334</v>
      </c>
      <c r="K20" s="60">
        <f ca="1">IF(ISERROR(VLOOKUP(F20,Table3[[#All],[Type]],1,FALSE))=FALSE(),SUMIF(OFFSET(B20,1,0,50),B20,OFFSET(K20,1,0,50)),IF(F20="","",IF(ISERROR(VLOOKUP(F20,TræningsZoner!B:B,1,FALSE))=FALSE(),NormalDistance,IF(F20="Stigningsløb",StigningsløbDistance,IF(F20="Intervalløb",IntervalDistance,IF(F20="Temposkift",TemposkiftDistance,IF(F20="konkurrenceløb",KonkurrenceløbDistance,IF(F20="Distanceløb",DistanceløbDistance,"Ukendt træningstype"))))))))</f>
        <v>0.5</v>
      </c>
      <c r="L20" s="54"/>
      <c r="M20" s="55"/>
      <c r="N20" s="72"/>
    </row>
    <row r="21" spans="1:14" s="26" customFormat="1" hidden="1" outlineLevel="1" x14ac:dyDescent="0.25">
      <c r="A21" s="61"/>
      <c r="B21" s="57">
        <v>42738</v>
      </c>
      <c r="C21" s="54" t="str">
        <f t="shared" si="1"/>
        <v/>
      </c>
      <c r="D21" s="54" t="str">
        <f t="shared" si="2"/>
        <v/>
      </c>
      <c r="E21" s="54"/>
      <c r="F21" s="58" t="s">
        <v>36</v>
      </c>
      <c r="G21" s="58" t="s">
        <v>38</v>
      </c>
      <c r="H21" s="58" t="str">
        <f>IF(ISERROR(VLOOKUP(F21,Table3[[#All],[Type]],1,FALSE))=FALSE(),"",IF(F21="","",IFERROR(IFERROR(TræningsZone,StigningsløbZone),IF(F21="Intervalløb",IntervalZone,IF(F21="Temposkift",TemposkiftZone,IF(F21="Konkurrenceløb","N/A",IF(F21="Distanceløb",DistanceløbZone,"Ukendt træningstype")))))))</f>
        <v>An1</v>
      </c>
      <c r="I21" s="58" t="str">
        <f>IF(F21="Konkurrenceløb",KonkurrenceløbHastighed,IF(ISERROR(VLOOKUP(F21,Table3[[#All],[Type]],1,FALSE))=FALSE(),"",IF(F21="","",TræningsHastighed)))</f>
        <v>5:42,5</v>
      </c>
      <c r="J21" s="59">
        <f ca="1">IF(ISERROR(VLOOKUP(F21,Table3[[#All],[Type]],1,FALSE))=FALSE(),SUMIF(OFFSET(B21,1,0,50),B21,OFFSET(J21,1,0,50)),IF(F21="","",IF(ISERROR(VLOOKUP(F21,TræningsZoner!B:B,1,FALSE))=FALSE(),NormalTid,IF(F21="Stigningsløb",StigningsløbTid,IF(F21="Intervalløb",IntervalTid,IF(F21="Temposkift",TemposkiftTid,IF(F21="Konkurrenceløb",KonkurrenceløbTid,IF(F21="Distanceløb",DistanceløbTid,"Ukendt træningstype"))))))))</f>
        <v>2.8541666666666665</v>
      </c>
      <c r="K21" s="60">
        <f ca="1">IF(ISERROR(VLOOKUP(F21,Table3[[#All],[Type]],1,FALSE))=FALSE(),SUMIF(OFFSET(B21,1,0,50),B21,OFFSET(K21,1,0,50)),IF(F21="","",IF(ISERROR(VLOOKUP(F21,TræningsZoner!B:B,1,FALSE))=FALSE(),NormalDistance,IF(F21="Stigningsløb",StigningsløbDistance,IF(F21="Intervalløb",IntervalDistance,IF(F21="Temposkift",TemposkiftDistance,IF(F21="konkurrenceløb",KonkurrenceløbDistance,IF(F21="Distanceløb",DistanceløbDistance,"Ukendt træningstype"))))))))</f>
        <v>0.5</v>
      </c>
      <c r="L21" s="54"/>
      <c r="M21" s="55"/>
      <c r="N21" s="72"/>
    </row>
    <row r="22" spans="1:14" s="26" customFormat="1" hidden="1" outlineLevel="1" x14ac:dyDescent="0.25">
      <c r="A22" s="61"/>
      <c r="B22" s="57">
        <v>42738</v>
      </c>
      <c r="C22" s="54" t="str">
        <f t="shared" si="1"/>
        <v/>
      </c>
      <c r="D22" s="54" t="str">
        <f t="shared" si="2"/>
        <v/>
      </c>
      <c r="E22" s="54"/>
      <c r="F22" s="58" t="s">
        <v>41</v>
      </c>
      <c r="G22" s="58" t="s">
        <v>43</v>
      </c>
      <c r="H22" s="58" t="str">
        <f>IF(ISERROR(VLOOKUP(F22,Table3[[#All],[Type]],1,FALSE))=FALSE(),"",IF(F22="","",IFERROR(IFERROR(TræningsZone,StigningsløbZone),IF(F22="Intervalløb",IntervalZone,IF(F22="Temposkift",TemposkiftZone,IF(F22="Konkurrenceløb","N/A",IF(F22="Distanceløb",DistanceløbZone,"Ukendt træningstype")))))))</f>
        <v>Rest</v>
      </c>
      <c r="I22" s="58" t="str">
        <f>IF(F22="Konkurrenceløb",KonkurrenceløbHastighed,IF(ISERROR(VLOOKUP(F22,Table3[[#All],[Type]],1,FALSE))=FALSE(),"",IF(F22="","",TræningsHastighed)))</f>
        <v>9:59,5</v>
      </c>
      <c r="J22" s="59">
        <f ca="1">IF(ISERROR(VLOOKUP(F22,Table3[[#All],[Type]],1,FALSE))=FALSE(),SUMIF(OFFSET(B22,1,0,50),B22,OFFSET(J22,1,0,50)),IF(F22="","",IF(ISERROR(VLOOKUP(F22,TræningsZoner!B:B,1,FALSE))=FALSE(),NormalTid,IF(F22="Stigningsløb",StigningsløbTid,IF(F22="Intervalløb",IntervalTid,IF(F22="Temposkift",TemposkiftTid,IF(F22="Konkurrenceløb",KonkurrenceløbTid,IF(F22="Distanceløb",DistanceløbTid,"Ukendt træningstype"))))))))</f>
        <v>5</v>
      </c>
      <c r="K22" s="60">
        <f ca="1">IF(ISERROR(VLOOKUP(F22,Table3[[#All],[Type]],1,FALSE))=FALSE(),SUMIF(OFFSET(B22,1,0,50),B22,OFFSET(K22,1,0,50)),IF(F22="","",IF(ISERROR(VLOOKUP(F22,TræningsZoner!B:B,1,FALSE))=FALSE(),NormalDistance,IF(F22="Stigningsløb",StigningsløbDistance,IF(F22="Intervalløb",IntervalDistance,IF(F22="Temposkift",TemposkiftDistance,IF(F22="konkurrenceløb",KonkurrenceløbDistance,IF(F22="Distanceløb",DistanceløbDistance,"Ukendt træningstype"))))))))</f>
        <v>0.50041701417848206</v>
      </c>
      <c r="L22" s="54"/>
      <c r="M22" s="55"/>
      <c r="N22" s="72"/>
    </row>
    <row r="23" spans="1:14" s="26" customFormat="1" hidden="1" outlineLevel="1" x14ac:dyDescent="0.25">
      <c r="A23" s="61"/>
      <c r="B23" s="57">
        <v>42738</v>
      </c>
      <c r="C23" s="54" t="str">
        <f t="shared" si="1"/>
        <v/>
      </c>
      <c r="D23" s="54" t="str">
        <f t="shared" si="2"/>
        <v/>
      </c>
      <c r="E23" s="54"/>
      <c r="F23" s="58" t="s">
        <v>36</v>
      </c>
      <c r="G23" s="58" t="s">
        <v>37</v>
      </c>
      <c r="H23" s="58" t="str">
        <f>IF(ISERROR(VLOOKUP(F23,Table3[[#All],[Type]],1,FALSE))=FALSE(),"",IF(F23="","",IFERROR(IFERROR(TræningsZone,StigningsløbZone),IF(F23="Intervalløb",IntervalZone,IF(F23="Temposkift",TemposkiftZone,IF(F23="Konkurrenceløb","N/A",IF(F23="Distanceløb",DistanceløbZone,"Ukendt træningstype")))))))</f>
        <v>Ae2</v>
      </c>
      <c r="I23" s="58" t="str">
        <f>IF(F23="Konkurrenceløb",KonkurrenceløbHastighed,IF(ISERROR(VLOOKUP(F23,Table3[[#All],[Type]],1,FALSE))=FALSE(),"",IF(F23="","",TræningsHastighed)))</f>
        <v>6:28</v>
      </c>
      <c r="J23" s="59">
        <f ca="1">IF(ISERROR(VLOOKUP(F23,Table3[[#All],[Type]],1,FALSE))=FALSE(),SUMIF(OFFSET(B23,1,0,50),B23,OFFSET(J23,1,0,50)),IF(F23="","",IF(ISERROR(VLOOKUP(F23,TræningsZoner!B:B,1,FALSE))=FALSE(),NormalTid,IF(F23="Stigningsløb",StigningsløbTid,IF(F23="Intervalløb",IntervalTid,IF(F23="Temposkift",TemposkiftTid,IF(F23="Konkurrenceløb",KonkurrenceløbTid,IF(F23="Distanceløb",DistanceløbTid,"Ukendt træningstype"))))))))</f>
        <v>3.2333333333333334</v>
      </c>
      <c r="K23" s="60">
        <f ca="1">IF(ISERROR(VLOOKUP(F23,Table3[[#All],[Type]],1,FALSE))=FALSE(),SUMIF(OFFSET(B23,1,0,50),B23,OFFSET(K23,1,0,50)),IF(F23="","",IF(ISERROR(VLOOKUP(F23,TræningsZoner!B:B,1,FALSE))=FALSE(),NormalDistance,IF(F23="Stigningsløb",StigningsløbDistance,IF(F23="Intervalløb",IntervalDistance,IF(F23="Temposkift",TemposkiftDistance,IF(F23="konkurrenceløb",KonkurrenceløbDistance,IF(F23="Distanceløb",DistanceløbDistance,"Ukendt træningstype"))))))))</f>
        <v>0.5</v>
      </c>
      <c r="L23" s="54"/>
      <c r="M23" s="55"/>
      <c r="N23" s="72"/>
    </row>
    <row r="24" spans="1:14" s="26" customFormat="1" hidden="1" outlineLevel="1" x14ac:dyDescent="0.25">
      <c r="A24" s="61"/>
      <c r="B24" s="57">
        <v>42738</v>
      </c>
      <c r="C24" s="54" t="str">
        <f t="shared" si="1"/>
        <v/>
      </c>
      <c r="D24" s="54" t="str">
        <f t="shared" si="2"/>
        <v/>
      </c>
      <c r="E24" s="54"/>
      <c r="F24" s="58" t="s">
        <v>36</v>
      </c>
      <c r="G24" s="58" t="s">
        <v>38</v>
      </c>
      <c r="H24" s="58" t="str">
        <f>IF(ISERROR(VLOOKUP(F24,Table3[[#All],[Type]],1,FALSE))=FALSE(),"",IF(F24="","",IFERROR(IFERROR(TræningsZone,StigningsløbZone),IF(F24="Intervalløb",IntervalZone,IF(F24="Temposkift",TemposkiftZone,IF(F24="Konkurrenceløb","N/A",IF(F24="Distanceløb",DistanceløbZone,"Ukendt træningstype")))))))</f>
        <v>An1</v>
      </c>
      <c r="I24" s="58" t="str">
        <f>IF(F24="Konkurrenceløb",KonkurrenceløbHastighed,IF(ISERROR(VLOOKUP(F24,Table3[[#All],[Type]],1,FALSE))=FALSE(),"",IF(F24="","",TræningsHastighed)))</f>
        <v>5:42,5</v>
      </c>
      <c r="J24" s="59">
        <f ca="1">IF(ISERROR(VLOOKUP(F24,Table3[[#All],[Type]],1,FALSE))=FALSE(),SUMIF(OFFSET(B24,1,0,50),B24,OFFSET(J24,1,0,50)),IF(F24="","",IF(ISERROR(VLOOKUP(F24,TræningsZoner!B:B,1,FALSE))=FALSE(),NormalTid,IF(F24="Stigningsløb",StigningsløbTid,IF(F24="Intervalløb",IntervalTid,IF(F24="Temposkift",TemposkiftTid,IF(F24="Konkurrenceløb",KonkurrenceløbTid,IF(F24="Distanceløb",DistanceløbTid,"Ukendt træningstype"))))))))</f>
        <v>2.8541666666666665</v>
      </c>
      <c r="K24" s="60">
        <f ca="1">IF(ISERROR(VLOOKUP(F24,Table3[[#All],[Type]],1,FALSE))=FALSE(),SUMIF(OFFSET(B24,1,0,50),B24,OFFSET(K24,1,0,50)),IF(F24="","",IF(ISERROR(VLOOKUP(F24,TræningsZoner!B:B,1,FALSE))=FALSE(),NormalDistance,IF(F24="Stigningsløb",StigningsløbDistance,IF(F24="Intervalløb",IntervalDistance,IF(F24="Temposkift",TemposkiftDistance,IF(F24="konkurrenceløb",KonkurrenceløbDistance,IF(F24="Distanceløb",DistanceløbDistance,"Ukendt træningstype"))))))))</f>
        <v>0.5</v>
      </c>
      <c r="L24" s="54"/>
      <c r="M24" s="55"/>
      <c r="N24" s="72"/>
    </row>
    <row r="25" spans="1:14" s="26" customFormat="1" hidden="1" outlineLevel="1" x14ac:dyDescent="0.25">
      <c r="A25" s="61"/>
      <c r="B25" s="57">
        <v>42738</v>
      </c>
      <c r="C25" s="54" t="str">
        <f t="shared" si="1"/>
        <v/>
      </c>
      <c r="D25" s="54" t="str">
        <f t="shared" si="2"/>
        <v/>
      </c>
      <c r="E25" s="54"/>
      <c r="F25" s="58" t="s">
        <v>36</v>
      </c>
      <c r="G25" s="58" t="s">
        <v>37</v>
      </c>
      <c r="H25" s="58" t="str">
        <f>IF(ISERROR(VLOOKUP(F25,Table3[[#All],[Type]],1,FALSE))=FALSE(),"",IF(F25="","",IFERROR(IFERROR(TræningsZone,StigningsløbZone),IF(F25="Intervalløb",IntervalZone,IF(F25="Temposkift",TemposkiftZone,IF(F25="Konkurrenceløb","N/A",IF(F25="Distanceløb",DistanceløbZone,"Ukendt træningstype")))))))</f>
        <v>Ae2</v>
      </c>
      <c r="I25" s="58" t="str">
        <f>IF(F25="Konkurrenceløb",KonkurrenceløbHastighed,IF(ISERROR(VLOOKUP(F25,Table3[[#All],[Type]],1,FALSE))=FALSE(),"",IF(F25="","",TræningsHastighed)))</f>
        <v>6:28</v>
      </c>
      <c r="J25" s="59">
        <f ca="1">IF(ISERROR(VLOOKUP(F25,Table3[[#All],[Type]],1,FALSE))=FALSE(),SUMIF(OFFSET(B25,1,0,50),B25,OFFSET(J25,1,0,50)),IF(F25="","",IF(ISERROR(VLOOKUP(F25,TræningsZoner!B:B,1,FALSE))=FALSE(),NormalTid,IF(F25="Stigningsløb",StigningsløbTid,IF(F25="Intervalløb",IntervalTid,IF(F25="Temposkift",TemposkiftTid,IF(F25="Konkurrenceløb",KonkurrenceløbTid,IF(F25="Distanceløb",DistanceløbTid,"Ukendt træningstype"))))))))</f>
        <v>3.2333333333333334</v>
      </c>
      <c r="K25" s="60">
        <f ca="1">IF(ISERROR(VLOOKUP(F25,Table3[[#All],[Type]],1,FALSE))=FALSE(),SUMIF(OFFSET(B25,1,0,50),B25,OFFSET(K25,1,0,50)),IF(F25="","",IF(ISERROR(VLOOKUP(F25,TræningsZoner!B:B,1,FALSE))=FALSE(),NormalDistance,IF(F25="Stigningsløb",StigningsløbDistance,IF(F25="Intervalløb",IntervalDistance,IF(F25="Temposkift",TemposkiftDistance,IF(F25="konkurrenceløb",KonkurrenceløbDistance,IF(F25="Distanceløb",DistanceløbDistance,"Ukendt træningstype"))))))))</f>
        <v>0.5</v>
      </c>
      <c r="L25" s="54"/>
      <c r="M25" s="55"/>
      <c r="N25" s="72"/>
    </row>
    <row r="26" spans="1:14" s="26" customFormat="1" hidden="1" outlineLevel="1" x14ac:dyDescent="0.25">
      <c r="A26" s="61"/>
      <c r="B26" s="57">
        <v>42738</v>
      </c>
      <c r="C26" s="54" t="str">
        <f t="shared" si="1"/>
        <v/>
      </c>
      <c r="D26" s="54" t="str">
        <f t="shared" si="2"/>
        <v/>
      </c>
      <c r="E26" s="54"/>
      <c r="F26" s="58" t="s">
        <v>36</v>
      </c>
      <c r="G26" s="58" t="s">
        <v>38</v>
      </c>
      <c r="H26" s="58" t="str">
        <f>IF(ISERROR(VLOOKUP(F26,Table3[[#All],[Type]],1,FALSE))=FALSE(),"",IF(F26="","",IFERROR(IFERROR(TræningsZone,StigningsløbZone),IF(F26="Intervalløb",IntervalZone,IF(F26="Temposkift",TemposkiftZone,IF(F26="Konkurrenceløb","N/A",IF(F26="Distanceløb",DistanceløbZone,"Ukendt træningstype")))))))</f>
        <v>An1</v>
      </c>
      <c r="I26" s="58" t="str">
        <f>IF(F26="Konkurrenceløb",KonkurrenceløbHastighed,IF(ISERROR(VLOOKUP(F26,Table3[[#All],[Type]],1,FALSE))=FALSE(),"",IF(F26="","",TræningsHastighed)))</f>
        <v>5:42,5</v>
      </c>
      <c r="J26" s="59">
        <f ca="1">IF(ISERROR(VLOOKUP(F26,Table3[[#All],[Type]],1,FALSE))=FALSE(),SUMIF(OFFSET(B26,1,0,50),B26,OFFSET(J26,1,0,50)),IF(F26="","",IF(ISERROR(VLOOKUP(F26,TræningsZoner!B:B,1,FALSE))=FALSE(),NormalTid,IF(F26="Stigningsløb",StigningsløbTid,IF(F26="Intervalløb",IntervalTid,IF(F26="Temposkift",TemposkiftTid,IF(F26="Konkurrenceløb",KonkurrenceløbTid,IF(F26="Distanceløb",DistanceløbTid,"Ukendt træningstype"))))))))</f>
        <v>2.8541666666666665</v>
      </c>
      <c r="K26" s="60">
        <f ca="1">IF(ISERROR(VLOOKUP(F26,Table3[[#All],[Type]],1,FALSE))=FALSE(),SUMIF(OFFSET(B26,1,0,50),B26,OFFSET(K26,1,0,50)),IF(F26="","",IF(ISERROR(VLOOKUP(F26,TræningsZoner!B:B,1,FALSE))=FALSE(),NormalDistance,IF(F26="Stigningsløb",StigningsløbDistance,IF(F26="Intervalløb",IntervalDistance,IF(F26="Temposkift",TemposkiftDistance,IF(F26="konkurrenceløb",KonkurrenceløbDistance,IF(F26="Distanceløb",DistanceløbDistance,"Ukendt træningstype"))))))))</f>
        <v>0.5</v>
      </c>
      <c r="L26" s="54"/>
      <c r="M26" s="55"/>
      <c r="N26" s="72"/>
    </row>
    <row r="27" spans="1:14" s="26" customFormat="1" hidden="1" outlineLevel="1" x14ac:dyDescent="0.25">
      <c r="A27" s="61"/>
      <c r="B27" s="57">
        <v>42738</v>
      </c>
      <c r="C27" s="54" t="str">
        <f t="shared" si="1"/>
        <v/>
      </c>
      <c r="D27" s="54" t="str">
        <f t="shared" si="2"/>
        <v/>
      </c>
      <c r="E27" s="54"/>
      <c r="F27" s="58" t="s">
        <v>41</v>
      </c>
      <c r="G27" s="58" t="s">
        <v>43</v>
      </c>
      <c r="H27" s="58" t="str">
        <f>IF(ISERROR(VLOOKUP(F27,Table3[[#All],[Type]],1,FALSE))=FALSE(),"",IF(F27="","",IFERROR(IFERROR(TræningsZone,StigningsløbZone),IF(F27="Intervalløb",IntervalZone,IF(F27="Temposkift",TemposkiftZone,IF(F27="Konkurrenceløb","N/A",IF(F27="Distanceløb",DistanceløbZone,"Ukendt træningstype")))))))</f>
        <v>Rest</v>
      </c>
      <c r="I27" s="58" t="str">
        <f>IF(F27="Konkurrenceløb",KonkurrenceløbHastighed,IF(ISERROR(VLOOKUP(F27,Table3[[#All],[Type]],1,FALSE))=FALSE(),"",IF(F27="","",TræningsHastighed)))</f>
        <v>9:59,5</v>
      </c>
      <c r="J27" s="59">
        <f ca="1">IF(ISERROR(VLOOKUP(F27,Table3[[#All],[Type]],1,FALSE))=FALSE(),SUMIF(OFFSET(B27,1,0,50),B27,OFFSET(J27,1,0,50)),IF(F27="","",IF(ISERROR(VLOOKUP(F27,TræningsZoner!B:B,1,FALSE))=FALSE(),NormalTid,IF(F27="Stigningsløb",StigningsløbTid,IF(F27="Intervalløb",IntervalTid,IF(F27="Temposkift",TemposkiftTid,IF(F27="Konkurrenceløb",KonkurrenceløbTid,IF(F27="Distanceløb",DistanceløbTid,"Ukendt træningstype"))))))))</f>
        <v>5</v>
      </c>
      <c r="K27" s="60">
        <f ca="1">IF(ISERROR(VLOOKUP(F27,Table3[[#All],[Type]],1,FALSE))=FALSE(),SUMIF(OFFSET(B27,1,0,50),B27,OFFSET(K27,1,0,50)),IF(F27="","",IF(ISERROR(VLOOKUP(F27,TræningsZoner!B:B,1,FALSE))=FALSE(),NormalDistance,IF(F27="Stigningsløb",StigningsløbDistance,IF(F27="Intervalløb",IntervalDistance,IF(F27="Temposkift",TemposkiftDistance,IF(F27="konkurrenceløb",KonkurrenceløbDistance,IF(F27="Distanceløb",DistanceløbDistance,"Ukendt træningstype"))))))))</f>
        <v>0.50041701417848206</v>
      </c>
      <c r="L27" s="54"/>
      <c r="M27" s="55"/>
      <c r="N27" s="72"/>
    </row>
    <row r="28" spans="1:14" s="26" customFormat="1" hidden="1" outlineLevel="1" x14ac:dyDescent="0.25">
      <c r="A28" s="61"/>
      <c r="B28" s="57">
        <v>42738</v>
      </c>
      <c r="C28" s="54" t="str">
        <f t="shared" si="1"/>
        <v/>
      </c>
      <c r="D28" s="54" t="str">
        <f t="shared" si="2"/>
        <v/>
      </c>
      <c r="E28" s="54"/>
      <c r="F28" s="58" t="s">
        <v>36</v>
      </c>
      <c r="G28" s="58" t="s">
        <v>37</v>
      </c>
      <c r="H28" s="58" t="str">
        <f>IF(ISERROR(VLOOKUP(F28,Table3[[#All],[Type]],1,FALSE))=FALSE(),"",IF(F28="","",IFERROR(IFERROR(TræningsZone,StigningsløbZone),IF(F28="Intervalløb",IntervalZone,IF(F28="Temposkift",TemposkiftZone,IF(F28="Konkurrenceløb","N/A",IF(F28="Distanceløb",DistanceløbZone,"Ukendt træningstype")))))))</f>
        <v>Ae2</v>
      </c>
      <c r="I28" s="58" t="str">
        <f>IF(F28="Konkurrenceløb",KonkurrenceløbHastighed,IF(ISERROR(VLOOKUP(F28,Table3[[#All],[Type]],1,FALSE))=FALSE(),"",IF(F28="","",TræningsHastighed)))</f>
        <v>6:28</v>
      </c>
      <c r="J28" s="59">
        <f ca="1">IF(ISERROR(VLOOKUP(F28,Table3[[#All],[Type]],1,FALSE))=FALSE(),SUMIF(OFFSET(B28,1,0,50),B28,OFFSET(J28,1,0,50)),IF(F28="","",IF(ISERROR(VLOOKUP(F28,TræningsZoner!B:B,1,FALSE))=FALSE(),NormalTid,IF(F28="Stigningsløb",StigningsløbTid,IF(F28="Intervalløb",IntervalTid,IF(F28="Temposkift",TemposkiftTid,IF(F28="Konkurrenceløb",KonkurrenceløbTid,IF(F28="Distanceløb",DistanceløbTid,"Ukendt træningstype"))))))))</f>
        <v>3.2333333333333334</v>
      </c>
      <c r="K28" s="60">
        <f ca="1">IF(ISERROR(VLOOKUP(F28,Table3[[#All],[Type]],1,FALSE))=FALSE(),SUMIF(OFFSET(B28,1,0,50),B28,OFFSET(K28,1,0,50)),IF(F28="","",IF(ISERROR(VLOOKUP(F28,TræningsZoner!B:B,1,FALSE))=FALSE(),NormalDistance,IF(F28="Stigningsløb",StigningsløbDistance,IF(F28="Intervalløb",IntervalDistance,IF(F28="Temposkift",TemposkiftDistance,IF(F28="konkurrenceløb",KonkurrenceløbDistance,IF(F28="Distanceløb",DistanceløbDistance,"Ukendt træningstype"))))))))</f>
        <v>0.5</v>
      </c>
      <c r="L28" s="54"/>
      <c r="M28" s="55"/>
      <c r="N28" s="72"/>
    </row>
    <row r="29" spans="1:14" s="26" customFormat="1" hidden="1" outlineLevel="1" x14ac:dyDescent="0.25">
      <c r="A29" s="61"/>
      <c r="B29" s="57">
        <v>42738</v>
      </c>
      <c r="C29" s="54" t="str">
        <f t="shared" si="1"/>
        <v/>
      </c>
      <c r="D29" s="54" t="str">
        <f t="shared" si="2"/>
        <v/>
      </c>
      <c r="E29" s="54"/>
      <c r="F29" s="58" t="s">
        <v>36</v>
      </c>
      <c r="G29" s="58" t="s">
        <v>38</v>
      </c>
      <c r="H29" s="58" t="str">
        <f>IF(ISERROR(VLOOKUP(F29,Table3[[#All],[Type]],1,FALSE))=FALSE(),"",IF(F29="","",IFERROR(IFERROR(TræningsZone,StigningsløbZone),IF(F29="Intervalløb",IntervalZone,IF(F29="Temposkift",TemposkiftZone,IF(F29="Konkurrenceløb","N/A",IF(F29="Distanceløb",DistanceløbZone,"Ukendt træningstype")))))))</f>
        <v>An1</v>
      </c>
      <c r="I29" s="58" t="str">
        <f>IF(F29="Konkurrenceløb",KonkurrenceløbHastighed,IF(ISERROR(VLOOKUP(F29,Table3[[#All],[Type]],1,FALSE))=FALSE(),"",IF(F29="","",TræningsHastighed)))</f>
        <v>5:42,5</v>
      </c>
      <c r="J29" s="59">
        <f ca="1">IF(ISERROR(VLOOKUP(F29,Table3[[#All],[Type]],1,FALSE))=FALSE(),SUMIF(OFFSET(B29,1,0,50),B29,OFFSET(J29,1,0,50)),IF(F29="","",IF(ISERROR(VLOOKUP(F29,TræningsZoner!B:B,1,FALSE))=FALSE(),NormalTid,IF(F29="Stigningsløb",StigningsløbTid,IF(F29="Intervalløb",IntervalTid,IF(F29="Temposkift",TemposkiftTid,IF(F29="Konkurrenceløb",KonkurrenceløbTid,IF(F29="Distanceløb",DistanceløbTid,"Ukendt træningstype"))))))))</f>
        <v>2.8541666666666665</v>
      </c>
      <c r="K29" s="60">
        <f ca="1">IF(ISERROR(VLOOKUP(F29,Table3[[#All],[Type]],1,FALSE))=FALSE(),SUMIF(OFFSET(B29,1,0,50),B29,OFFSET(K29,1,0,50)),IF(F29="","",IF(ISERROR(VLOOKUP(F29,TræningsZoner!B:B,1,FALSE))=FALSE(),NormalDistance,IF(F29="Stigningsløb",StigningsløbDistance,IF(F29="Intervalløb",IntervalDistance,IF(F29="Temposkift",TemposkiftDistance,IF(F29="konkurrenceløb",KonkurrenceløbDistance,IF(F29="Distanceløb",DistanceløbDistance,"Ukendt træningstype"))))))))</f>
        <v>0.5</v>
      </c>
      <c r="L29" s="54"/>
      <c r="M29" s="55"/>
      <c r="N29" s="72"/>
    </row>
    <row r="30" spans="1:14" s="26" customFormat="1" hidden="1" outlineLevel="1" x14ac:dyDescent="0.25">
      <c r="A30" s="61"/>
      <c r="B30" s="57">
        <v>42738</v>
      </c>
      <c r="C30" s="54" t="str">
        <f t="shared" si="1"/>
        <v/>
      </c>
      <c r="D30" s="54" t="str">
        <f t="shared" si="2"/>
        <v/>
      </c>
      <c r="E30" s="54"/>
      <c r="F30" s="58" t="s">
        <v>36</v>
      </c>
      <c r="G30" s="58" t="s">
        <v>37</v>
      </c>
      <c r="H30" s="58" t="str">
        <f>IF(ISERROR(VLOOKUP(F30,Table3[[#All],[Type]],1,FALSE))=FALSE(),"",IF(F30="","",IFERROR(IFERROR(TræningsZone,StigningsløbZone),IF(F30="Intervalløb",IntervalZone,IF(F30="Temposkift",TemposkiftZone,IF(F30="Konkurrenceløb","N/A",IF(F30="Distanceløb",DistanceløbZone,"Ukendt træningstype")))))))</f>
        <v>Ae2</v>
      </c>
      <c r="I30" s="58" t="str">
        <f>IF(F30="Konkurrenceløb",KonkurrenceløbHastighed,IF(ISERROR(VLOOKUP(F30,Table3[[#All],[Type]],1,FALSE))=FALSE(),"",IF(F30="","",TræningsHastighed)))</f>
        <v>6:28</v>
      </c>
      <c r="J30" s="59">
        <f ca="1">IF(ISERROR(VLOOKUP(F30,Table3[[#All],[Type]],1,FALSE))=FALSE(),SUMIF(OFFSET(B30,1,0,50),B30,OFFSET(J30,1,0,50)),IF(F30="","",IF(ISERROR(VLOOKUP(F30,TræningsZoner!B:B,1,FALSE))=FALSE(),NormalTid,IF(F30="Stigningsløb",StigningsløbTid,IF(F30="Intervalløb",IntervalTid,IF(F30="Temposkift",TemposkiftTid,IF(F30="Konkurrenceløb",KonkurrenceløbTid,IF(F30="Distanceløb",DistanceløbTid,"Ukendt træningstype"))))))))</f>
        <v>3.2333333333333334</v>
      </c>
      <c r="K30" s="60">
        <f ca="1">IF(ISERROR(VLOOKUP(F30,Table3[[#All],[Type]],1,FALSE))=FALSE(),SUMIF(OFFSET(B30,1,0,50),B30,OFFSET(K30,1,0,50)),IF(F30="","",IF(ISERROR(VLOOKUP(F30,TræningsZoner!B:B,1,FALSE))=FALSE(),NormalDistance,IF(F30="Stigningsløb",StigningsløbDistance,IF(F30="Intervalløb",IntervalDistance,IF(F30="Temposkift",TemposkiftDistance,IF(F30="konkurrenceløb",KonkurrenceløbDistance,IF(F30="Distanceløb",DistanceløbDistance,"Ukendt træningstype"))))))))</f>
        <v>0.5</v>
      </c>
      <c r="L30" s="54"/>
      <c r="M30" s="55"/>
      <c r="N30" s="72"/>
    </row>
    <row r="31" spans="1:14" s="26" customFormat="1" hidden="1" outlineLevel="1" x14ac:dyDescent="0.25">
      <c r="A31" s="61"/>
      <c r="B31" s="57">
        <v>42738</v>
      </c>
      <c r="C31" s="54" t="str">
        <f t="shared" si="1"/>
        <v/>
      </c>
      <c r="D31" s="54" t="str">
        <f t="shared" si="2"/>
        <v/>
      </c>
      <c r="E31" s="54"/>
      <c r="F31" s="58" t="s">
        <v>36</v>
      </c>
      <c r="G31" s="58" t="s">
        <v>38</v>
      </c>
      <c r="H31" s="58" t="str">
        <f>IF(ISERROR(VLOOKUP(F31,Table3[[#All],[Type]],1,FALSE))=FALSE(),"",IF(F31="","",IFERROR(IFERROR(TræningsZone,StigningsløbZone),IF(F31="Intervalløb",IntervalZone,IF(F31="Temposkift",TemposkiftZone,IF(F31="Konkurrenceløb","N/A",IF(F31="Distanceløb",DistanceløbZone,"Ukendt træningstype")))))))</f>
        <v>An1</v>
      </c>
      <c r="I31" s="58" t="str">
        <f>IF(F31="Konkurrenceløb",KonkurrenceløbHastighed,IF(ISERROR(VLOOKUP(F31,Table3[[#All],[Type]],1,FALSE))=FALSE(),"",IF(F31="","",TræningsHastighed)))</f>
        <v>5:42,5</v>
      </c>
      <c r="J31" s="59">
        <f ca="1">IF(ISERROR(VLOOKUP(F31,Table3[[#All],[Type]],1,FALSE))=FALSE(),SUMIF(OFFSET(B31,1,0,50),B31,OFFSET(J31,1,0,50)),IF(F31="","",IF(ISERROR(VLOOKUP(F31,TræningsZoner!B:B,1,FALSE))=FALSE(),NormalTid,IF(F31="Stigningsløb",StigningsløbTid,IF(F31="Intervalløb",IntervalTid,IF(F31="Temposkift",TemposkiftTid,IF(F31="Konkurrenceløb",KonkurrenceløbTid,IF(F31="Distanceløb",DistanceløbTid,"Ukendt træningstype"))))))))</f>
        <v>2.8541666666666665</v>
      </c>
      <c r="K31" s="60">
        <f ca="1">IF(ISERROR(VLOOKUP(F31,Table3[[#All],[Type]],1,FALSE))=FALSE(),SUMIF(OFFSET(B31,1,0,50),B31,OFFSET(K31,1,0,50)),IF(F31="","",IF(ISERROR(VLOOKUP(F31,TræningsZoner!B:B,1,FALSE))=FALSE(),NormalDistance,IF(F31="Stigningsløb",StigningsløbDistance,IF(F31="Intervalløb",IntervalDistance,IF(F31="Temposkift",TemposkiftDistance,IF(F31="konkurrenceløb",KonkurrenceløbDistance,IF(F31="Distanceløb",DistanceløbDistance,"Ukendt træningstype"))))))))</f>
        <v>0.5</v>
      </c>
      <c r="L31" s="54"/>
      <c r="M31" s="55"/>
      <c r="N31" s="72"/>
    </row>
    <row r="32" spans="1:14" s="26" customFormat="1" hidden="1" outlineLevel="1" x14ac:dyDescent="0.25">
      <c r="A32" s="61"/>
      <c r="B32" s="57">
        <v>42738</v>
      </c>
      <c r="C32" s="54" t="str">
        <f t="shared" si="1"/>
        <v/>
      </c>
      <c r="D32" s="54" t="str">
        <f t="shared" si="2"/>
        <v/>
      </c>
      <c r="E32" s="54"/>
      <c r="F32" s="58" t="s">
        <v>23</v>
      </c>
      <c r="G32" s="58" t="s">
        <v>26</v>
      </c>
      <c r="H32" s="58" t="str">
        <f>IF(ISERROR(VLOOKUP(F32,Table3[[#All],[Type]],1,FALSE))=FALSE(),"",IF(F32="","",IFERROR(IFERROR(TræningsZone,StigningsløbZone),IF(F32="Intervalløb",IntervalZone,IF(F32="Temposkift",TemposkiftZone,IF(F32="Konkurrenceløb","N/A",IF(F32="Distanceløb",DistanceløbZone,"Ukendt træningstype")))))))</f>
        <v>Ae1</v>
      </c>
      <c r="I32" s="58" t="str">
        <f>IF(F32="Konkurrenceløb",KonkurrenceløbHastighed,IF(ISERROR(VLOOKUP(F32,Table3[[#All],[Type]],1,FALSE))=FALSE(),"",IF(F32="","",TræningsHastighed)))</f>
        <v>7:07,5</v>
      </c>
      <c r="J32" s="59">
        <f ca="1">IF(ISERROR(VLOOKUP(F32,Table3[[#All],[Type]],1,FALSE))=FALSE(),SUMIF(OFFSET(B32,1,0,50),B32,OFFSET(J32,1,0,50)),IF(F32="","",IF(ISERROR(VLOOKUP(F32,TræningsZoner!B:B,1,FALSE))=FALSE(),NormalTid,IF(F32="Stigningsløb",StigningsløbTid,IF(F32="Intervalløb",IntervalTid,IF(F32="Temposkift",TemposkiftTid,IF(F32="Konkurrenceløb",KonkurrenceløbTid,IF(F32="Distanceløb",DistanceløbTid,"Ukendt træningstype"))))))))</f>
        <v>15</v>
      </c>
      <c r="K32" s="60">
        <f ca="1">IF(ISERROR(VLOOKUP(F32,Table3[[#All],[Type]],1,FALSE))=FALSE(),SUMIF(OFFSET(B32,1,0,50),B32,OFFSET(K32,1,0,50)),IF(F32="","",IF(ISERROR(VLOOKUP(F32,TræningsZoner!B:B,1,FALSE))=FALSE(),NormalDistance,IF(F32="Stigningsløb",StigningsløbDistance,IF(F32="Intervalløb",IntervalDistance,IF(F32="Temposkift",TemposkiftDistance,IF(F32="konkurrenceløb",KonkurrenceløbDistance,IF(F32="Distanceløb",DistanceløbDistance,"Ukendt træningstype"))))))))</f>
        <v>2.1052631578947367</v>
      </c>
      <c r="L32" s="54"/>
      <c r="M32" s="55"/>
      <c r="N32" s="72"/>
    </row>
    <row r="33" spans="1:14" collapsed="1" x14ac:dyDescent="0.25">
      <c r="A33" s="52">
        <f t="shared" si="0"/>
        <v>42735</v>
      </c>
      <c r="B33" s="53">
        <v>42735</v>
      </c>
      <c r="C33" s="54">
        <f t="shared" si="1"/>
        <v>53</v>
      </c>
      <c r="D33" s="54">
        <f t="shared" si="2"/>
        <v>2016</v>
      </c>
      <c r="E33" s="54" t="s">
        <v>66</v>
      </c>
      <c r="F33" s="55" t="s">
        <v>31</v>
      </c>
      <c r="G33" s="55"/>
      <c r="H33" s="55" t="str">
        <f>IF(ISERROR(VLOOKUP(F33,Table3[[#All],[Type]],1,FALSE))=FALSE(),"",IF(F33="","",IFERROR(IFERROR(TræningsZone,StigningsløbZone),IF(F33="Intervalløb",IntervalZone,IF(F33="Temposkift",TemposkiftZone,IF(F33="Konkurrenceløb","N/A",IF(F33="Distanceløb",DistanceløbZone,"Ukendt træningstype")))))))</f>
        <v/>
      </c>
      <c r="I33" s="55" t="str">
        <f>IF(F33="Konkurrenceløb",KonkurrenceløbHastighed,IF(ISERROR(VLOOKUP(F33,Table3[[#All],[Type]],1,FALSE))=FALSE(),"",IF(F33="","",TræningsHastighed)))</f>
        <v/>
      </c>
      <c r="J33" s="54">
        <f ca="1">IF(ISERROR(VLOOKUP(F33,Table3[[#All],[Type]],1,FALSE))=FALSE(),SUMIF(OFFSET(B33,1,0,50),B33,OFFSET(J33,1,0,50)),IF(F33="","",IF(ISERROR(VLOOKUP(F33,TræningsZoner!B:B,1,FALSE))=FALSE(),NormalTid,IF(F33="Stigningsløb",StigningsløbTid,IF(F33="Intervalløb",IntervalTid,IF(F33="Temposkift",TemposkiftTid,IF(F33="Konkurrenceløb",KonkurrenceløbTid,IF(F33="Distanceløb",DistanceløbTid,"Ukendt træningstype"))))))))</f>
        <v>105</v>
      </c>
      <c r="K33" s="56">
        <f ca="1">IF(ISERROR(VLOOKUP(F33,Table3[[#All],[Type]],1,FALSE))=FALSE(),SUMIF(OFFSET(B33,1,0,50),B33,OFFSET(K33,1,0,50)),IF(F33="","",IF(ISERROR(VLOOKUP(F33,TræningsZoner!B:B,1,FALSE))=FALSE(),NormalDistance,IF(F33="Stigningsløb",StigningsløbDistance,IF(F33="Intervalløb",IntervalDistance,IF(F33="Temposkift",TemposkiftDistance,IF(F33="konkurrenceløb",KonkurrenceløbDistance,IF(F33="Distanceløb",DistanceløbDistance,"Ukendt træningstype"))))))))</f>
        <v>13.483350582590454</v>
      </c>
      <c r="L33" s="54"/>
      <c r="M33" s="55"/>
      <c r="N33" s="72"/>
    </row>
    <row r="34" spans="1:14" hidden="1" outlineLevel="1" x14ac:dyDescent="0.25">
      <c r="A34" s="52"/>
      <c r="B34" s="57">
        <v>42735</v>
      </c>
      <c r="C34" s="54" t="str">
        <f t="shared" si="1"/>
        <v/>
      </c>
      <c r="D34" s="54" t="str">
        <f t="shared" si="2"/>
        <v/>
      </c>
      <c r="E34" s="54"/>
      <c r="F34" s="58" t="s">
        <v>41</v>
      </c>
      <c r="G34" s="58" t="s">
        <v>33</v>
      </c>
      <c r="H34" s="58" t="str">
        <f>IF(ISERROR(VLOOKUP(F34,Table3[[#All],[Type]],1,FALSE))=FALSE(),"",IF(F34="","",IFERROR(IFERROR(TræningsZone,StigningsløbZone),IF(F34="Intervalløb",IntervalZone,IF(F34="Temposkift",TemposkiftZone,IF(F34="Konkurrenceløb","N/A",IF(F34="Distanceløb",DistanceløbZone,"Ukendt træningstype")))))))</f>
        <v>Rest</v>
      </c>
      <c r="I34" s="58" t="str">
        <f>IF(F34="Konkurrenceløb",KonkurrenceløbHastighed,IF(ISERROR(VLOOKUP(F34,Table3[[#All],[Type]],1,FALSE))=FALSE(),"",IF(F34="","",TræningsHastighed)))</f>
        <v>9:59,5</v>
      </c>
      <c r="J34" s="59">
        <f ca="1">IF(ISERROR(VLOOKUP(F34,Table3[[#All],[Type]],1,FALSE))=FALSE(),SUMIF(OFFSET(B34,1,0,50),B34,OFFSET(J34,1,0,50)),IF(F34="","",IF(ISERROR(VLOOKUP(F34,TræningsZoner!B:B,1,FALSE))=FALSE(),NormalTid,IF(F34="Stigningsløb",StigningsløbTid,IF(F34="Intervalløb",IntervalTid,IF(F34="Temposkift",TemposkiftTid,IF(F34="Konkurrenceløb",KonkurrenceløbTid,IF(F34="Distanceløb",DistanceløbTid,"Ukendt træningstype"))))))))</f>
        <v>20</v>
      </c>
      <c r="K34" s="60">
        <f ca="1">IF(ISERROR(VLOOKUP(F34,Table3[[#All],[Type]],1,FALSE))=FALSE(),SUMIF(OFFSET(B34,1,0,50),B34,OFFSET(K34,1,0,50)),IF(F34="","",IF(ISERROR(VLOOKUP(F34,TræningsZoner!B:B,1,FALSE))=FALSE(),NormalDistance,IF(F34="Stigningsløb",StigningsløbDistance,IF(F34="Intervalløb",IntervalDistance,IF(F34="Temposkift",TemposkiftDistance,IF(F34="konkurrenceløb",KonkurrenceløbDistance,IF(F34="Distanceløb",DistanceløbDistance,"Ukendt træningstype"))))))))</f>
        <v>2.0016680567139282</v>
      </c>
      <c r="L34" s="54"/>
      <c r="M34" s="55"/>
      <c r="N34" s="72"/>
    </row>
    <row r="35" spans="1:14" hidden="1" outlineLevel="1" x14ac:dyDescent="0.25">
      <c r="A35" s="52"/>
      <c r="B35" s="57">
        <v>42735</v>
      </c>
      <c r="C35" s="54" t="str">
        <f t="shared" si="1"/>
        <v/>
      </c>
      <c r="D35" s="54" t="str">
        <f t="shared" si="2"/>
        <v/>
      </c>
      <c r="E35" s="54"/>
      <c r="F35" s="58" t="s">
        <v>23</v>
      </c>
      <c r="G35" s="58" t="s">
        <v>33</v>
      </c>
      <c r="H35" s="58" t="str">
        <f>IF(ISERROR(VLOOKUP(F35,Table3[[#All],[Type]],1,FALSE))=FALSE(),"",IF(F35="","",IFERROR(IFERROR(TræningsZone,StigningsløbZone),IF(F35="Intervalløb",IntervalZone,IF(F35="Temposkift",TemposkiftZone,IF(F35="Konkurrenceløb","N/A",IF(F35="Distanceløb",DistanceløbZone,"Ukendt træningstype")))))))</f>
        <v>Ae1</v>
      </c>
      <c r="I35" s="58" t="str">
        <f>IF(F35="Konkurrenceløb",KonkurrenceløbHastighed,IF(ISERROR(VLOOKUP(F35,Table3[[#All],[Type]],1,FALSE))=FALSE(),"",IF(F35="","",TræningsHastighed)))</f>
        <v>7:07,5</v>
      </c>
      <c r="J35" s="59">
        <f ca="1">IF(ISERROR(VLOOKUP(F35,Table3[[#All],[Type]],1,FALSE))=FALSE(),SUMIF(OFFSET(B35,1,0,50),B35,OFFSET(J35,1,0,50)),IF(F35="","",IF(ISERROR(VLOOKUP(F35,TræningsZoner!B:B,1,FALSE))=FALSE(),NormalTid,IF(F35="Stigningsløb",StigningsløbTid,IF(F35="Intervalløb",IntervalTid,IF(F35="Temposkift",TemposkiftTid,IF(F35="Konkurrenceløb",KonkurrenceløbTid,IF(F35="Distanceløb",DistanceløbTid,"Ukendt træningstype"))))))))</f>
        <v>20</v>
      </c>
      <c r="K35" s="60">
        <f ca="1">IF(ISERROR(VLOOKUP(F35,Table3[[#All],[Type]],1,FALSE))=FALSE(),SUMIF(OFFSET(B35,1,0,50),B35,OFFSET(K35,1,0,50)),IF(F35="","",IF(ISERROR(VLOOKUP(F35,TræningsZoner!B:B,1,FALSE))=FALSE(),NormalDistance,IF(F35="Stigningsløb",StigningsløbDistance,IF(F35="Intervalløb",IntervalDistance,IF(F35="Temposkift",TemposkiftDistance,IF(F35="konkurrenceløb",KonkurrenceløbDistance,IF(F35="Distanceløb",DistanceløbDistance,"Ukendt træningstype"))))))))</f>
        <v>2.807017543859649</v>
      </c>
      <c r="L35" s="54"/>
      <c r="M35" s="55"/>
      <c r="N35" s="72"/>
    </row>
    <row r="36" spans="1:14" hidden="1" outlineLevel="1" x14ac:dyDescent="0.25">
      <c r="A36" s="52"/>
      <c r="B36" s="57">
        <v>42735</v>
      </c>
      <c r="C36" s="54" t="str">
        <f t="shared" si="1"/>
        <v/>
      </c>
      <c r="D36" s="54" t="str">
        <f t="shared" si="2"/>
        <v/>
      </c>
      <c r="E36" s="54"/>
      <c r="F36" s="58" t="s">
        <v>32</v>
      </c>
      <c r="G36" s="58" t="s">
        <v>33</v>
      </c>
      <c r="H36" s="58" t="str">
        <f>IF(ISERROR(VLOOKUP(F36,Table3[[#All],[Type]],1,FALSE))=FALSE(),"",IF(F36="","",IFERROR(IFERROR(TræningsZone,StigningsløbZone),IF(F36="Intervalløb",IntervalZone,IF(F36="Temposkift",TemposkiftZone,IF(F36="Konkurrenceløb","N/A",IF(F36="Distanceløb",DistanceløbZone,"Ukendt træningstype")))))))</f>
        <v>Ae2</v>
      </c>
      <c r="I36" s="58" t="str">
        <f>IF(F36="Konkurrenceløb",KonkurrenceløbHastighed,IF(ISERROR(VLOOKUP(F36,Table3[[#All],[Type]],1,FALSE))=FALSE(),"",IF(F36="","",TræningsHastighed)))</f>
        <v>6:28</v>
      </c>
      <c r="J36" s="59">
        <f ca="1">IF(ISERROR(VLOOKUP(F36,Table3[[#All],[Type]],1,FALSE))=FALSE(),SUMIF(OFFSET(B36,1,0,50),B36,OFFSET(J36,1,0,50)),IF(F36="","",IF(ISERROR(VLOOKUP(F36,TræningsZoner!B:B,1,FALSE))=FALSE(),NormalTid,IF(F36="Stigningsløb",StigningsløbTid,IF(F36="Intervalløb",IntervalTid,IF(F36="Temposkift",TemposkiftTid,IF(F36="Konkurrenceløb",KonkurrenceløbTid,IF(F36="Distanceløb",DistanceløbTid,"Ukendt træningstype"))))))))</f>
        <v>20</v>
      </c>
      <c r="K36" s="60">
        <f ca="1">IF(ISERROR(VLOOKUP(F36,Table3[[#All],[Type]],1,FALSE))=FALSE(),SUMIF(OFFSET(B36,1,0,50),B36,OFFSET(K36,1,0,50)),IF(F36="","",IF(ISERROR(VLOOKUP(F36,TræningsZoner!B:B,1,FALSE))=FALSE(),NormalDistance,IF(F36="Stigningsløb",StigningsløbDistance,IF(F36="Intervalløb",IntervalDistance,IF(F36="Temposkift",TemposkiftDistance,IF(F36="konkurrenceløb",KonkurrenceløbDistance,IF(F36="Distanceløb",DistanceløbDistance,"Ukendt træningstype"))))))))</f>
        <v>3.0927835051546393</v>
      </c>
      <c r="L36" s="54"/>
      <c r="M36" s="55"/>
      <c r="N36" s="72"/>
    </row>
    <row r="37" spans="1:14" hidden="1" outlineLevel="1" x14ac:dyDescent="0.25">
      <c r="A37" s="52"/>
      <c r="B37" s="57">
        <v>42735</v>
      </c>
      <c r="C37" s="54" t="str">
        <f t="shared" si="1"/>
        <v/>
      </c>
      <c r="D37" s="54" t="str">
        <f t="shared" si="2"/>
        <v/>
      </c>
      <c r="E37" s="54"/>
      <c r="F37" s="58" t="s">
        <v>41</v>
      </c>
      <c r="G37" s="58" t="s">
        <v>33</v>
      </c>
      <c r="H37" s="58" t="str">
        <f>IF(ISERROR(VLOOKUP(F37,Table3[[#All],[Type]],1,FALSE))=FALSE(),"",IF(F37="","",IFERROR(IFERROR(TræningsZone,StigningsløbZone),IF(F37="Intervalløb",IntervalZone,IF(F37="Temposkift",TemposkiftZone,IF(F37="Konkurrenceløb","N/A",IF(F37="Distanceløb",DistanceløbZone,"Ukendt træningstype")))))))</f>
        <v>Rest</v>
      </c>
      <c r="I37" s="58" t="str">
        <f>IF(F37="Konkurrenceløb",KonkurrenceløbHastighed,IF(ISERROR(VLOOKUP(F37,Table3[[#All],[Type]],1,FALSE))=FALSE(),"",IF(F37="","",TræningsHastighed)))</f>
        <v>9:59,5</v>
      </c>
      <c r="J37" s="59">
        <f ca="1">IF(ISERROR(VLOOKUP(F37,Table3[[#All],[Type]],1,FALSE))=FALSE(),SUMIF(OFFSET(B37,1,0,50),B37,OFFSET(J37,1,0,50)),IF(F37="","",IF(ISERROR(VLOOKUP(F37,TræningsZoner!B:B,1,FALSE))=FALSE(),NormalTid,IF(F37="Stigningsløb",StigningsløbTid,IF(F37="Intervalløb",IntervalTid,IF(F37="Temposkift",TemposkiftTid,IF(F37="Konkurrenceløb",KonkurrenceløbTid,IF(F37="Distanceløb",DistanceløbTid,"Ukendt træningstype"))))))))</f>
        <v>20</v>
      </c>
      <c r="K37" s="60">
        <f ca="1">IF(ISERROR(VLOOKUP(F37,Table3[[#All],[Type]],1,FALSE))=FALSE(),SUMIF(OFFSET(B37,1,0,50),B37,OFFSET(K37,1,0,50)),IF(F37="","",IF(ISERROR(VLOOKUP(F37,TræningsZoner!B:B,1,FALSE))=FALSE(),NormalDistance,IF(F37="Stigningsløb",StigningsløbDistance,IF(F37="Intervalløb",IntervalDistance,IF(F37="Temposkift",TemposkiftDistance,IF(F37="konkurrenceløb",KonkurrenceløbDistance,IF(F37="Distanceløb",DistanceløbDistance,"Ukendt træningstype"))))))))</f>
        <v>2.0016680567139282</v>
      </c>
      <c r="L37" s="54"/>
      <c r="M37" s="55"/>
      <c r="N37" s="72"/>
    </row>
    <row r="38" spans="1:14" hidden="1" outlineLevel="1" x14ac:dyDescent="0.25">
      <c r="A38" s="52"/>
      <c r="B38" s="57">
        <v>42735</v>
      </c>
      <c r="C38" s="54" t="str">
        <f t="shared" si="1"/>
        <v/>
      </c>
      <c r="D38" s="54" t="str">
        <f t="shared" si="2"/>
        <v/>
      </c>
      <c r="E38" s="54"/>
      <c r="F38" s="58" t="s">
        <v>23</v>
      </c>
      <c r="G38" s="58" t="s">
        <v>33</v>
      </c>
      <c r="H38" s="58" t="str">
        <f>IF(ISERROR(VLOOKUP(F38,Table3[[#All],[Type]],1,FALSE))=FALSE(),"",IF(F38="","",IFERROR(IFERROR(TræningsZone,StigningsløbZone),IF(F38="Intervalløb",IntervalZone,IF(F38="Temposkift",TemposkiftZone,IF(F38="Konkurrenceløb","N/A",IF(F38="Distanceløb",DistanceløbZone,"Ukendt træningstype")))))))</f>
        <v>Ae1</v>
      </c>
      <c r="I38" s="58" t="str">
        <f>IF(F38="Konkurrenceløb",KonkurrenceløbHastighed,IF(ISERROR(VLOOKUP(F38,Table3[[#All],[Type]],1,FALSE))=FALSE(),"",IF(F38="","",TræningsHastighed)))</f>
        <v>7:07,5</v>
      </c>
      <c r="J38" s="59">
        <f ca="1">IF(ISERROR(VLOOKUP(F38,Table3[[#All],[Type]],1,FALSE))=FALSE(),SUMIF(OFFSET(B38,1,0,50),B38,OFFSET(J38,1,0,50)),IF(F38="","",IF(ISERROR(VLOOKUP(F38,TræningsZoner!B:B,1,FALSE))=FALSE(),NormalTid,IF(F38="Stigningsløb",StigningsløbTid,IF(F38="Intervalløb",IntervalTid,IF(F38="Temposkift",TemposkiftTid,IF(F38="Konkurrenceløb",KonkurrenceløbTid,IF(F38="Distanceløb",DistanceløbTid,"Ukendt træningstype"))))))))</f>
        <v>20</v>
      </c>
      <c r="K38" s="60">
        <f ca="1">IF(ISERROR(VLOOKUP(F38,Table3[[#All],[Type]],1,FALSE))=FALSE(),SUMIF(OFFSET(B38,1,0,50),B38,OFFSET(K38,1,0,50)),IF(F38="","",IF(ISERROR(VLOOKUP(F38,TræningsZoner!B:B,1,FALSE))=FALSE(),NormalDistance,IF(F38="Stigningsløb",StigningsløbDistance,IF(F38="Intervalløb",IntervalDistance,IF(F38="Temposkift",TemposkiftDistance,IF(F38="konkurrenceløb",KonkurrenceløbDistance,IF(F38="Distanceløb",DistanceløbDistance,"Ukendt træningstype"))))))))</f>
        <v>2.807017543859649</v>
      </c>
      <c r="L38" s="54"/>
      <c r="M38" s="55"/>
      <c r="N38" s="72"/>
    </row>
    <row r="39" spans="1:14" hidden="1" outlineLevel="1" x14ac:dyDescent="0.25">
      <c r="A39" s="52"/>
      <c r="B39" s="57">
        <v>42735</v>
      </c>
      <c r="C39" s="54" t="str">
        <f t="shared" si="1"/>
        <v/>
      </c>
      <c r="D39" s="54" t="str">
        <f t="shared" si="2"/>
        <v/>
      </c>
      <c r="E39" s="54"/>
      <c r="F39" s="58" t="s">
        <v>32</v>
      </c>
      <c r="G39" s="58" t="s">
        <v>43</v>
      </c>
      <c r="H39" s="58" t="str">
        <f>IF(ISERROR(VLOOKUP(F39,Table3[[#All],[Type]],1,FALSE))=FALSE(),"",IF(F39="","",IFERROR(IFERROR(TræningsZone,StigningsløbZone),IF(F39="Intervalløb",IntervalZone,IF(F39="Temposkift",TemposkiftZone,IF(F39="Konkurrenceløb","N/A",IF(F39="Distanceløb",DistanceløbZone,"Ukendt træningstype")))))))</f>
        <v>Ae2</v>
      </c>
      <c r="I39" s="58" t="str">
        <f>IF(F39="Konkurrenceløb",KonkurrenceløbHastighed,IF(ISERROR(VLOOKUP(F39,Table3[[#All],[Type]],1,FALSE))=FALSE(),"",IF(F39="","",TræningsHastighed)))</f>
        <v>6:28</v>
      </c>
      <c r="J39" s="59">
        <f ca="1">IF(ISERROR(VLOOKUP(F39,Table3[[#All],[Type]],1,FALSE))=FALSE(),SUMIF(OFFSET(B39,1,0,50),B39,OFFSET(J39,1,0,50)),IF(F39="","",IF(ISERROR(VLOOKUP(F39,TræningsZoner!B:B,1,FALSE))=FALSE(),NormalTid,IF(F39="Stigningsløb",StigningsløbTid,IF(F39="Intervalløb",IntervalTid,IF(F39="Temposkift",TemposkiftTid,IF(F39="Konkurrenceløb",KonkurrenceløbTid,IF(F39="Distanceløb",DistanceløbTid,"Ukendt træningstype"))))))))</f>
        <v>5</v>
      </c>
      <c r="K39" s="60">
        <f ca="1">IF(ISERROR(VLOOKUP(F39,Table3[[#All],[Type]],1,FALSE))=FALSE(),SUMIF(OFFSET(B39,1,0,50),B39,OFFSET(K39,1,0,50)),IF(F39="","",IF(ISERROR(VLOOKUP(F39,TræningsZoner!B:B,1,FALSE))=FALSE(),NormalDistance,IF(F39="Stigningsløb",StigningsløbDistance,IF(F39="Intervalløb",IntervalDistance,IF(F39="Temposkift",TemposkiftDistance,IF(F39="konkurrenceløb",KonkurrenceløbDistance,IF(F39="Distanceløb",DistanceløbDistance,"Ukendt træningstype"))))))))</f>
        <v>0.77319587628865982</v>
      </c>
      <c r="L39" s="54"/>
      <c r="M39" s="55"/>
      <c r="N39" s="72"/>
    </row>
    <row r="40" spans="1:14" collapsed="1" x14ac:dyDescent="0.25">
      <c r="A40" s="52">
        <f t="shared" si="0"/>
        <v>42733</v>
      </c>
      <c r="B40" s="53">
        <v>42733</v>
      </c>
      <c r="C40" s="54">
        <f t="shared" si="1"/>
        <v>53</v>
      </c>
      <c r="D40" s="54">
        <f t="shared" si="2"/>
        <v>2016</v>
      </c>
      <c r="E40" s="54" t="s">
        <v>66</v>
      </c>
      <c r="F40" s="55" t="s">
        <v>22</v>
      </c>
      <c r="G40" s="55"/>
      <c r="H40" s="55" t="str">
        <f>IF(ISERROR(VLOOKUP(F40,Table3[[#All],[Type]],1,FALSE))=FALSE(),"",IF(F40="","",IFERROR(IFERROR(TræningsZone,StigningsløbZone),IF(F40="Intervalløb",IntervalZone,IF(F40="Temposkift",TemposkiftZone,IF(F40="Konkurrenceløb","N/A",IF(F40="Distanceløb",DistanceløbZone,"Ukendt træningstype")))))))</f>
        <v/>
      </c>
      <c r="I40" s="55" t="str">
        <f>IF(F40="Konkurrenceløb",KonkurrenceløbHastighed,IF(ISERROR(VLOOKUP(F40,Table3[[#All],[Type]],1,FALSE))=FALSE(),"",IF(F40="","",TræningsHastighed)))</f>
        <v/>
      </c>
      <c r="J40" s="54">
        <f ca="1">IF(ISERROR(VLOOKUP(F40,Table3[[#All],[Type]],1,FALSE))=FALSE(),SUMIF(OFFSET(B40,1,0,50),B40,OFFSET(J40,1,0,50)),IF(F40="","",IF(ISERROR(VLOOKUP(F40,TræningsZoner!B:B,1,FALSE))=FALSE(),NormalTid,IF(F40="Stigningsløb",StigningsløbTid,IF(F40="Intervalløb",IntervalTid,IF(F40="Temposkift",TemposkiftTid,IF(F40="Konkurrenceløb",KonkurrenceløbTid,IF(F40="Distanceløb",DistanceløbTid,"Ukendt træningstype"))))))))</f>
        <v>80</v>
      </c>
      <c r="K40" s="56">
        <f ca="1">IF(ISERROR(VLOOKUP(F40,Table3[[#All],[Type]],1,FALSE))=FALSE(),SUMIF(OFFSET(B40,1,0,50),B40,OFFSET(K40,1,0,50)),IF(F40="","",IF(ISERROR(VLOOKUP(F40,TræningsZoner!B:B,1,FALSE))=FALSE(),NormalDistance,IF(F40="Stigningsløb",StigningsløbDistance,IF(F40="Intervalløb",IntervalDistance,IF(F40="Temposkift",TemposkiftDistance,IF(F40="konkurrenceløb",KonkurrenceløbDistance,IF(F40="Distanceløb",DistanceløbDistance,"Ukendt træningstype"))))))))</f>
        <v>11.461360344146437</v>
      </c>
      <c r="L40" s="54"/>
      <c r="M40" s="55"/>
      <c r="N40" s="72"/>
    </row>
    <row r="41" spans="1:14" hidden="1" outlineLevel="1" x14ac:dyDescent="0.25">
      <c r="A41" s="52"/>
      <c r="B41" s="57">
        <v>42733</v>
      </c>
      <c r="C41" s="54" t="str">
        <f t="shared" si="1"/>
        <v/>
      </c>
      <c r="D41" s="54" t="str">
        <f t="shared" si="2"/>
        <v/>
      </c>
      <c r="E41" s="54"/>
      <c r="F41" s="58" t="s">
        <v>23</v>
      </c>
      <c r="G41" s="58" t="s">
        <v>26</v>
      </c>
      <c r="H41" s="58" t="str">
        <f>IF(ISERROR(VLOOKUP(F41,Table3[[#All],[Type]],1,FALSE))=FALSE(),"",IF(F41="","",IFERROR(IFERROR(TræningsZone,StigningsløbZone),IF(F41="Intervalløb",IntervalZone,IF(F41="Temposkift",TemposkiftZone,IF(F41="Konkurrenceløb","N/A",IF(F41="Distanceløb",DistanceløbZone,"Ukendt træningstype")))))))</f>
        <v>Ae1</v>
      </c>
      <c r="I41" s="58" t="str">
        <f>IF(F41="Konkurrenceløb",KonkurrenceløbHastighed,IF(ISERROR(VLOOKUP(F41,Table3[[#All],[Type]],1,FALSE))=FALSE(),"",IF(F41="","",TræningsHastighed)))</f>
        <v>7:07,5</v>
      </c>
      <c r="J41" s="59">
        <f ca="1">IF(ISERROR(VLOOKUP(F41,Table3[[#All],[Type]],1,FALSE))=FALSE(),SUMIF(OFFSET(B41,1,0,50),B41,OFFSET(J41,1,0,50)),IF(F41="","",IF(ISERROR(VLOOKUP(F41,TræningsZoner!B:B,1,FALSE))=FALSE(),NormalTid,IF(F41="Stigningsløb",StigningsløbTid,IF(F41="Intervalløb",IntervalTid,IF(F41="Temposkift",TemposkiftTid,IF(F41="Konkurrenceløb",KonkurrenceløbTid,IF(F41="Distanceløb",DistanceløbTid,"Ukendt træningstype"))))))))</f>
        <v>15</v>
      </c>
      <c r="K41" s="60">
        <f ca="1">IF(ISERROR(VLOOKUP(F41,Table3[[#All],[Type]],1,FALSE))=FALSE(),SUMIF(OFFSET(B41,1,0,50),B41,OFFSET(K41,1,0,50)),IF(F41="","",IF(ISERROR(VLOOKUP(F41,TræningsZoner!B:B,1,FALSE))=FALSE(),NormalDistance,IF(F41="Stigningsløb",StigningsløbDistance,IF(F41="Intervalløb",IntervalDistance,IF(F41="Temposkift",TemposkiftDistance,IF(F41="konkurrenceløb",KonkurrenceløbDistance,IF(F41="Distanceløb",DistanceløbDistance,"Ukendt træningstype"))))))))</f>
        <v>2.1052631578947367</v>
      </c>
      <c r="L41" s="54"/>
      <c r="M41" s="55"/>
      <c r="N41" s="72"/>
    </row>
    <row r="42" spans="1:14" hidden="1" outlineLevel="1" x14ac:dyDescent="0.25">
      <c r="A42" s="52"/>
      <c r="B42" s="57">
        <v>42733</v>
      </c>
      <c r="C42" s="54" t="str">
        <f t="shared" si="1"/>
        <v/>
      </c>
      <c r="D42" s="54" t="str">
        <f t="shared" si="2"/>
        <v/>
      </c>
      <c r="E42" s="54"/>
      <c r="F42" s="58" t="s">
        <v>39</v>
      </c>
      <c r="G42" s="58" t="s">
        <v>33</v>
      </c>
      <c r="H42" s="58" t="str">
        <f>IF(ISERROR(VLOOKUP(F42,Table3[[#All],[Type]],1,FALSE))=FALSE(),"",IF(F42="","",IFERROR(IFERROR(TræningsZone,StigningsløbZone),IF(F42="Intervalløb",IntervalZone,IF(F42="Temposkift",TemposkiftZone,IF(F42="Konkurrenceløb","N/A",IF(F42="Distanceløb",DistanceløbZone,"Ukendt træningstype")))))))</f>
        <v>MT</v>
      </c>
      <c r="I42" s="58" t="str">
        <f>IF(F42="Konkurrenceløb",KonkurrenceløbHastighed,IF(ISERROR(VLOOKUP(F42,Table3[[#All],[Type]],1,FALSE))=FALSE(),"",IF(F42="","",TræningsHastighed)))</f>
        <v>6:24</v>
      </c>
      <c r="J42" s="59">
        <f ca="1">IF(ISERROR(VLOOKUP(F42,Table3[[#All],[Type]],1,FALSE))=FALSE(),SUMIF(OFFSET(B42,1,0,50),B42,OFFSET(J42,1,0,50)),IF(F42="","",IF(ISERROR(VLOOKUP(F42,TræningsZoner!B:B,1,FALSE))=FALSE(),NormalTid,IF(F42="Stigningsløb",StigningsløbTid,IF(F42="Intervalløb",IntervalTid,IF(F42="Temposkift",TemposkiftTid,IF(F42="Konkurrenceløb",KonkurrenceløbTid,IF(F42="Distanceløb",DistanceløbTid,"Ukendt træningstype"))))))))</f>
        <v>20</v>
      </c>
      <c r="K42" s="60">
        <f ca="1">IF(ISERROR(VLOOKUP(F42,Table3[[#All],[Type]],1,FALSE))=FALSE(),SUMIF(OFFSET(B42,1,0,50),B42,OFFSET(K42,1,0,50)),IF(F42="","",IF(ISERROR(VLOOKUP(F42,TræningsZoner!B:B,1,FALSE))=FALSE(),NormalDistance,IF(F42="Stigningsløb",StigningsløbDistance,IF(F42="Intervalløb",IntervalDistance,IF(F42="Temposkift",TemposkiftDistance,IF(F42="konkurrenceløb",KonkurrenceløbDistance,IF(F42="Distanceløb",DistanceløbDistance,"Ukendt træningstype"))))))))</f>
        <v>3.125</v>
      </c>
      <c r="L42" s="54"/>
      <c r="M42" s="55"/>
      <c r="N42" s="72"/>
    </row>
    <row r="43" spans="1:14" hidden="1" outlineLevel="1" x14ac:dyDescent="0.25">
      <c r="A43" s="52"/>
      <c r="B43" s="57">
        <v>42733</v>
      </c>
      <c r="C43" s="54" t="str">
        <f t="shared" si="1"/>
        <v/>
      </c>
      <c r="D43" s="54" t="str">
        <f t="shared" si="2"/>
        <v/>
      </c>
      <c r="E43" s="54"/>
      <c r="F43" s="58" t="s">
        <v>41</v>
      </c>
      <c r="G43" s="58" t="s">
        <v>34</v>
      </c>
      <c r="H43" s="58" t="str">
        <f>IF(ISERROR(VLOOKUP(F43,Table3[[#All],[Type]],1,FALSE))=FALSE(),"",IF(F43="","",IFERROR(IFERROR(TræningsZone,StigningsløbZone),IF(F43="Intervalløb",IntervalZone,IF(F43="Temposkift",TemposkiftZone,IF(F43="Konkurrenceløb","N/A",IF(F43="Distanceløb",DistanceløbZone,"Ukendt træningstype")))))))</f>
        <v>Rest</v>
      </c>
      <c r="I43" s="58" t="str">
        <f>IF(F43="Konkurrenceløb",KonkurrenceløbHastighed,IF(ISERROR(VLOOKUP(F43,Table3[[#All],[Type]],1,FALSE))=FALSE(),"",IF(F43="","",TræningsHastighed)))</f>
        <v>9:59,5</v>
      </c>
      <c r="J43" s="59">
        <f ca="1">IF(ISERROR(VLOOKUP(F43,Table3[[#All],[Type]],1,FALSE))=FALSE(),SUMIF(OFFSET(B43,1,0,50),B43,OFFSET(J43,1,0,50)),IF(F43="","",IF(ISERROR(VLOOKUP(F43,TræningsZoner!B:B,1,FALSE))=FALSE(),NormalTid,IF(F43="Stigningsløb",StigningsløbTid,IF(F43="Intervalløb",IntervalTid,IF(F43="Temposkift",TemposkiftTid,IF(F43="Konkurrenceløb",KonkurrenceløbTid,IF(F43="Distanceløb",DistanceløbTid,"Ukendt træningstype"))))))))</f>
        <v>10</v>
      </c>
      <c r="K43" s="60">
        <f ca="1">IF(ISERROR(VLOOKUP(F43,Table3[[#All],[Type]],1,FALSE))=FALSE(),SUMIF(OFFSET(B43,1,0,50),B43,OFFSET(K43,1,0,50)),IF(F43="","",IF(ISERROR(VLOOKUP(F43,TræningsZoner!B:B,1,FALSE))=FALSE(),NormalDistance,IF(F43="Stigningsløb",StigningsløbDistance,IF(F43="Intervalløb",IntervalDistance,IF(F43="Temposkift",TemposkiftDistance,IF(F43="konkurrenceløb",KonkurrenceløbDistance,IF(F43="Distanceløb",DistanceløbDistance,"Ukendt træningstype"))))))))</f>
        <v>1.0008340283569641</v>
      </c>
      <c r="L43" s="54"/>
      <c r="M43" s="55"/>
      <c r="N43" s="72"/>
    </row>
    <row r="44" spans="1:14" hidden="1" outlineLevel="1" x14ac:dyDescent="0.25">
      <c r="A44" s="52"/>
      <c r="B44" s="57">
        <v>42733</v>
      </c>
      <c r="C44" s="54" t="str">
        <f t="shared" si="1"/>
        <v/>
      </c>
      <c r="D44" s="54" t="str">
        <f t="shared" si="2"/>
        <v/>
      </c>
      <c r="E44" s="54"/>
      <c r="F44" s="58" t="s">
        <v>39</v>
      </c>
      <c r="G44" s="58" t="s">
        <v>33</v>
      </c>
      <c r="H44" s="58" t="str">
        <f>IF(ISERROR(VLOOKUP(F44,Table3[[#All],[Type]],1,FALSE))=FALSE(),"",IF(F44="","",IFERROR(IFERROR(TræningsZone,StigningsløbZone),IF(F44="Intervalløb",IntervalZone,IF(F44="Temposkift",TemposkiftZone,IF(F44="Konkurrenceløb","N/A",IF(F44="Distanceløb",DistanceløbZone,"Ukendt træningstype")))))))</f>
        <v>MT</v>
      </c>
      <c r="I44" s="58" t="str">
        <f>IF(F44="Konkurrenceløb",KonkurrenceløbHastighed,IF(ISERROR(VLOOKUP(F44,Table3[[#All],[Type]],1,FALSE))=FALSE(),"",IF(F44="","",TræningsHastighed)))</f>
        <v>6:24</v>
      </c>
      <c r="J44" s="59">
        <f ca="1">IF(ISERROR(VLOOKUP(F44,Table3[[#All],[Type]],1,FALSE))=FALSE(),SUMIF(OFFSET(B44,1,0,50),B44,OFFSET(J44,1,0,50)),IF(F44="","",IF(ISERROR(VLOOKUP(F44,TræningsZoner!B:B,1,FALSE))=FALSE(),NormalTid,IF(F44="Stigningsløb",StigningsløbTid,IF(F44="Intervalløb",IntervalTid,IF(F44="Temposkift",TemposkiftTid,IF(F44="Konkurrenceløb",KonkurrenceløbTid,IF(F44="Distanceløb",DistanceløbTid,"Ukendt træningstype"))))))))</f>
        <v>20</v>
      </c>
      <c r="K44" s="60">
        <f ca="1">IF(ISERROR(VLOOKUP(F44,Table3[[#All],[Type]],1,FALSE))=FALSE(),SUMIF(OFFSET(B44,1,0,50),B44,OFFSET(K44,1,0,50)),IF(F44="","",IF(ISERROR(VLOOKUP(F44,TræningsZoner!B:B,1,FALSE))=FALSE(),NormalDistance,IF(F44="Stigningsløb",StigningsløbDistance,IF(F44="Intervalløb",IntervalDistance,IF(F44="Temposkift",TemposkiftDistance,IF(F44="konkurrenceløb",KonkurrenceløbDistance,IF(F44="Distanceløb",DistanceløbDistance,"Ukendt træningstype"))))))))</f>
        <v>3.125</v>
      </c>
      <c r="L44" s="54"/>
      <c r="M44" s="55"/>
      <c r="N44" s="72"/>
    </row>
    <row r="45" spans="1:14" hidden="1" outlineLevel="1" x14ac:dyDescent="0.25">
      <c r="A45" s="52"/>
      <c r="B45" s="57">
        <v>42733</v>
      </c>
      <c r="C45" s="54" t="str">
        <f t="shared" si="1"/>
        <v/>
      </c>
      <c r="D45" s="54" t="str">
        <f t="shared" si="2"/>
        <v/>
      </c>
      <c r="E45" s="54"/>
      <c r="F45" s="58" t="s">
        <v>23</v>
      </c>
      <c r="G45" s="58" t="s">
        <v>26</v>
      </c>
      <c r="H45" s="58" t="str">
        <f>IF(ISERROR(VLOOKUP(F45,Table3[[#All],[Type]],1,FALSE))=FALSE(),"",IF(F45="","",IFERROR(IFERROR(TræningsZone,StigningsløbZone),IF(F45="Intervalløb",IntervalZone,IF(F45="Temposkift",TemposkiftZone,IF(F45="Konkurrenceløb","N/A",IF(F45="Distanceløb",DistanceløbZone,"Ukendt træningstype")))))))</f>
        <v>Ae1</v>
      </c>
      <c r="I45" s="58" t="str">
        <f>IF(F45="Konkurrenceløb",KonkurrenceløbHastighed,IF(ISERROR(VLOOKUP(F45,Table3[[#All],[Type]],1,FALSE))=FALSE(),"",IF(F45="","",TræningsHastighed)))</f>
        <v>7:07,5</v>
      </c>
      <c r="J45" s="59">
        <f ca="1">IF(ISERROR(VLOOKUP(F45,Table3[[#All],[Type]],1,FALSE))=FALSE(),SUMIF(OFFSET(B45,1,0,50),B45,OFFSET(J45,1,0,50)),IF(F45="","",IF(ISERROR(VLOOKUP(F45,TræningsZoner!B:B,1,FALSE))=FALSE(),NormalTid,IF(F45="Stigningsløb",StigningsløbTid,IF(F45="Intervalløb",IntervalTid,IF(F45="Temposkift",TemposkiftTid,IF(F45="Konkurrenceløb",KonkurrenceløbTid,IF(F45="Distanceløb",DistanceløbTid,"Ukendt træningstype"))))))))</f>
        <v>15</v>
      </c>
      <c r="K45" s="60">
        <f ca="1">IF(ISERROR(VLOOKUP(F45,Table3[[#All],[Type]],1,FALSE))=FALSE(),SUMIF(OFFSET(B45,1,0,50),B45,OFFSET(K45,1,0,50)),IF(F45="","",IF(ISERROR(VLOOKUP(F45,TræningsZoner!B:B,1,FALSE))=FALSE(),NormalDistance,IF(F45="Stigningsløb",StigningsløbDistance,IF(F45="Intervalløb",IntervalDistance,IF(F45="Temposkift",TemposkiftDistance,IF(F45="konkurrenceløb",KonkurrenceløbDistance,IF(F45="Distanceløb",DistanceløbDistance,"Ukendt træningstype"))))))))</f>
        <v>2.1052631578947367</v>
      </c>
      <c r="L45" s="54"/>
      <c r="M45" s="55"/>
      <c r="N45" s="72"/>
    </row>
    <row r="46" spans="1:14" collapsed="1" x14ac:dyDescent="0.25">
      <c r="A46" s="52">
        <f t="shared" si="0"/>
        <v>42731</v>
      </c>
      <c r="B46" s="53">
        <v>42731</v>
      </c>
      <c r="C46" s="54">
        <f t="shared" si="1"/>
        <v>53</v>
      </c>
      <c r="D46" s="54">
        <f t="shared" si="2"/>
        <v>2016</v>
      </c>
      <c r="E46" s="54" t="s">
        <v>66</v>
      </c>
      <c r="F46" s="55" t="s">
        <v>55</v>
      </c>
      <c r="G46" s="55"/>
      <c r="H46" s="55" t="str">
        <f>IF(ISERROR(VLOOKUP(F46,Table3[[#All],[Type]],1,FALSE))=FALSE(),"",IF(F46="","",IFERROR(IFERROR(TræningsZone,StigningsløbZone),IF(F46="Intervalløb",IntervalZone,IF(F46="Temposkift",TemposkiftZone,IF(F46="Konkurrenceløb","N/A",IF(F46="Distanceløb",DistanceløbZone,"Ukendt træningstype")))))))</f>
        <v/>
      </c>
      <c r="I46" s="55" t="str">
        <f>IF(F46="Konkurrenceløb",KonkurrenceløbHastighed,IF(ISERROR(VLOOKUP(F46,Table3[[#All],[Type]],1,FALSE))=FALSE(),"",IF(F46="","",TræningsHastighed)))</f>
        <v/>
      </c>
      <c r="J46" s="54">
        <f ca="1">IF(ISERROR(VLOOKUP(F46,Table3[[#All],[Type]],1,FALSE))=FALSE(),SUMIF(OFFSET(B46,1,0,50),B46,OFFSET(J46,1,0,50)),IF(F46="","",IF(ISERROR(VLOOKUP(F46,TræningsZoner!B:B,1,FALSE))=FALSE(),NormalTid,IF(F46="Stigningsløb",StigningsløbTid,IF(F46="Intervalløb",IntervalTid,IF(F46="Temposkift",TemposkiftTid,IF(F46="Konkurrenceløb",KonkurrenceløbTid,IF(F46="Distanceløb",DistanceløbTid,"Ukendt træningstype"))))))))</f>
        <v>78.323333333333338</v>
      </c>
      <c r="K46" s="56">
        <f ca="1">IF(ISERROR(VLOOKUP(F46,Table3[[#All],[Type]],1,FALSE))=FALSE(),SUMIF(OFFSET(B46,1,0,50),B46,OFFSET(K46,1,0,50)),IF(F46="","",IF(ISERROR(VLOOKUP(F46,TræningsZoner!B:B,1,FALSE))=FALSE(),NormalDistance,IF(F46="Stigningsløb",StigningsløbDistance,IF(F46="Intervalløb",IntervalDistance,IF(F46="Temposkift",TemposkiftDistance,IF(F46="konkurrenceløb",KonkurrenceløbDistance,IF(F46="Distanceløb",DistanceløbDistance,"Ukendt træningstype"))))))))</f>
        <v>11.210776524296563</v>
      </c>
      <c r="L46" s="54"/>
      <c r="M46" s="55"/>
      <c r="N46" s="72"/>
    </row>
    <row r="47" spans="1:14" s="26" customFormat="1" hidden="1" outlineLevel="1" x14ac:dyDescent="0.25">
      <c r="A47" s="61"/>
      <c r="B47" s="57">
        <v>42731</v>
      </c>
      <c r="C47" s="54" t="str">
        <f t="shared" si="1"/>
        <v/>
      </c>
      <c r="D47" s="54" t="str">
        <f t="shared" si="2"/>
        <v/>
      </c>
      <c r="E47" s="54"/>
      <c r="F47" s="58" t="s">
        <v>23</v>
      </c>
      <c r="G47" s="58" t="s">
        <v>26</v>
      </c>
      <c r="H47" s="58" t="str">
        <f>IF(ISERROR(VLOOKUP(F47,Table3[[#All],[Type]],1,FALSE))=FALSE(),"",IF(F47="","",IFERROR(IFERROR(TræningsZone,StigningsløbZone),IF(F47="Intervalløb",IntervalZone,IF(F47="Temposkift",TemposkiftZone,IF(F47="Konkurrenceløb","N/A",IF(F47="Distanceløb",DistanceløbZone,"Ukendt træningstype")))))))</f>
        <v>Ae1</v>
      </c>
      <c r="I47" s="58" t="str">
        <f>IF(F47="Konkurrenceløb",KonkurrenceløbHastighed,IF(ISERROR(VLOOKUP(F47,Table3[[#All],[Type]],1,FALSE))=FALSE(),"",IF(F47="","",TræningsHastighed)))</f>
        <v>7:07,5</v>
      </c>
      <c r="J47" s="59">
        <f ca="1">IF(ISERROR(VLOOKUP(F47,Table3[[#All],[Type]],1,FALSE))=FALSE(),SUMIF(OFFSET(B47,1,0,50),B47,OFFSET(J47,1,0,50)),IF(F47="","",IF(ISERROR(VLOOKUP(F47,TræningsZoner!B:B,1,FALSE))=FALSE(),NormalTid,IF(F47="Stigningsløb",StigningsløbTid,IF(F47="Intervalløb",IntervalTid,IF(F47="Temposkift",TemposkiftTid,IF(F47="Konkurrenceløb",KonkurrenceløbTid,IF(F47="Distanceløb",DistanceløbTid,"Ukendt træningstype"))))))))</f>
        <v>15</v>
      </c>
      <c r="K47" s="60">
        <f ca="1">IF(ISERROR(VLOOKUP(F47,Table3[[#All],[Type]],1,FALSE))=FALSE(),SUMIF(OFFSET(B47,1,0,50),B47,OFFSET(K47,1,0,50)),IF(F47="","",IF(ISERROR(VLOOKUP(F47,TræningsZoner!B:B,1,FALSE))=FALSE(),NormalDistance,IF(F47="Stigningsløb",StigningsløbDistance,IF(F47="Intervalløb",IntervalDistance,IF(F47="Temposkift",TemposkiftDistance,IF(F47="konkurrenceløb",KonkurrenceløbDistance,IF(F47="Distanceløb",DistanceløbDistance,"Ukendt træningstype"))))))))</f>
        <v>2.1052631578947367</v>
      </c>
      <c r="L47" s="54"/>
      <c r="M47" s="55"/>
      <c r="N47" s="72"/>
    </row>
    <row r="48" spans="1:14" s="26" customFormat="1" hidden="1" outlineLevel="1" x14ac:dyDescent="0.25">
      <c r="A48" s="61"/>
      <c r="B48" s="57">
        <v>42731</v>
      </c>
      <c r="C48" s="54" t="str">
        <f t="shared" si="1"/>
        <v/>
      </c>
      <c r="D48" s="54" t="str">
        <f t="shared" si="2"/>
        <v/>
      </c>
      <c r="E48" s="54"/>
      <c r="F48" s="58" t="s">
        <v>27</v>
      </c>
      <c r="G48" s="58" t="s">
        <v>28</v>
      </c>
      <c r="H48" s="58" t="str">
        <f>IF(ISERROR(VLOOKUP(F48,Table3[[#All],[Type]],1,FALSE))=FALSE(),"",IF(F48="","",IFERROR(IFERROR(TræningsZone,StigningsløbZone),IF(F48="Intervalløb",IntervalZone,IF(F48="Temposkift",TemposkiftZone,IF(F48="Konkurrenceløb","N/A",IF(F48="Distanceløb",DistanceløbZone,"Ukendt træningstype")))))))</f>
        <v>AT</v>
      </c>
      <c r="I48" s="58" t="str">
        <f>IF(F48="Konkurrenceløb",KonkurrenceløbHastighed,IF(ISERROR(VLOOKUP(F48,Table3[[#All],[Type]],1,FALSE))=FALSE(),"",IF(F48="","",TræningsHastighed)))</f>
        <v>5:56</v>
      </c>
      <c r="J48" s="59">
        <f ca="1">IF(ISERROR(VLOOKUP(F48,Table3[[#All],[Type]],1,FALSE))=FALSE(),SUMIF(OFFSET(B48,1,0,50),B48,OFFSET(J48,1,0,50)),IF(F48="","",IF(ISERROR(VLOOKUP(F48,TræningsZoner!B:B,1,FALSE))=FALSE(),NormalTid,IF(F48="Stigningsløb",StigningsløbTid,IF(F48="Intervalløb",IntervalTid,IF(F48="Temposkift",TemposkiftTid,IF(F48="Konkurrenceløb",KonkurrenceløbTid,IF(F48="Distanceløb",DistanceløbTid,"Ukendt træningstype"))))))))</f>
        <v>1.78</v>
      </c>
      <c r="K48" s="60">
        <f ca="1">IF(ISERROR(VLOOKUP(F48,Table3[[#All],[Type]],1,FALSE))=FALSE(),SUMIF(OFFSET(B48,1,0,50),B48,OFFSET(K48,1,0,50)),IF(F48="","",IF(ISERROR(VLOOKUP(F48,TræningsZoner!B:B,1,FALSE))=FALSE(),NormalDistance,IF(F48="Stigningsløb",StigningsløbDistance,IF(F48="Intervalløb",IntervalDistance,IF(F48="Temposkift",TemposkiftDistance,IF(F48="konkurrenceløb",KonkurrenceløbDistance,IF(F48="Distanceløb",DistanceløbDistance,"Ukendt træningstype"))))))))</f>
        <v>0.3</v>
      </c>
      <c r="L48" s="54"/>
      <c r="M48" s="55"/>
      <c r="N48" s="72"/>
    </row>
    <row r="49" spans="1:14" s="26" customFormat="1" hidden="1" outlineLevel="1" x14ac:dyDescent="0.25">
      <c r="A49" s="61"/>
      <c r="B49" s="57">
        <v>42731</v>
      </c>
      <c r="C49" s="54" t="str">
        <f t="shared" si="1"/>
        <v/>
      </c>
      <c r="D49" s="54" t="str">
        <f t="shared" si="2"/>
        <v/>
      </c>
      <c r="E49" s="54"/>
      <c r="F49" s="58" t="s">
        <v>56</v>
      </c>
      <c r="G49" s="58" t="s">
        <v>57</v>
      </c>
      <c r="H49" s="58" t="str">
        <f>IF(ISERROR(VLOOKUP(F49,Table3[[#All],[Type]],1,FALSE))=FALSE(),"",IF(F49="","",IFERROR(IFERROR(TræningsZone,StigningsløbZone),IF(F49="Intervalløb",IntervalZone,IF(F49="Temposkift",TemposkiftZone,IF(F49="Konkurrenceløb","N/A",IF(F49="Distanceløb",DistanceløbZone,"Ukendt træningstype")))))))</f>
        <v>MT</v>
      </c>
      <c r="I49" s="58" t="str">
        <f>IF(F49="Konkurrenceløb",KonkurrenceløbHastighed,IF(ISERROR(VLOOKUP(F49,Table3[[#All],[Type]],1,FALSE))=FALSE(),"",IF(F49="","",TræningsHastighed)))</f>
        <v>6:24</v>
      </c>
      <c r="J49" s="59">
        <f ca="1">IF(ISERROR(VLOOKUP(F49,Table3[[#All],[Type]],1,FALSE))=FALSE(),SUMIF(OFFSET(B49,1,0,50),B49,OFFSET(J49,1,0,50)),IF(F49="","",IF(ISERROR(VLOOKUP(F49,TræningsZoner!B:B,1,FALSE))=FALSE(),NormalTid,IF(F49="Stigningsløb",StigningsløbTid,IF(F49="Intervalløb",IntervalTid,IF(F49="Temposkift",TemposkiftTid,IF(F49="Konkurrenceløb",KonkurrenceløbTid,IF(F49="Distanceløb",DistanceløbTid,"Ukendt træningstype"))))))))</f>
        <v>9.6</v>
      </c>
      <c r="K49" s="60">
        <f ca="1">IF(ISERROR(VLOOKUP(F49,Table3[[#All],[Type]],1,FALSE))=FALSE(),SUMIF(OFFSET(B49,1,0,50),B49,OFFSET(K49,1,0,50)),IF(F49="","",IF(ISERROR(VLOOKUP(F49,TræningsZoner!B:B,1,FALSE))=FALSE(),NormalDistance,IF(F49="Stigningsløb",StigningsløbDistance,IF(F49="Intervalløb",IntervalDistance,IF(F49="Temposkift",TemposkiftDistance,IF(F49="konkurrenceløb",KonkurrenceløbDistance,IF(F49="Distanceløb",DistanceløbDistance,"Ukendt træningstype"))))))))</f>
        <v>1.5</v>
      </c>
      <c r="L49" s="54"/>
      <c r="M49" s="55"/>
      <c r="N49" s="72"/>
    </row>
    <row r="50" spans="1:14" s="26" customFormat="1" hidden="1" outlineLevel="1" x14ac:dyDescent="0.25">
      <c r="A50" s="61"/>
      <c r="B50" s="57">
        <v>42731</v>
      </c>
      <c r="C50" s="54" t="str">
        <f t="shared" si="1"/>
        <v/>
      </c>
      <c r="D50" s="54" t="str">
        <f t="shared" si="2"/>
        <v/>
      </c>
      <c r="E50" s="54"/>
      <c r="F50" s="58" t="s">
        <v>56</v>
      </c>
      <c r="G50" s="58" t="s">
        <v>58</v>
      </c>
      <c r="H50" s="58" t="str">
        <f>IF(ISERROR(VLOOKUP(F50,Table3[[#All],[Type]],1,FALSE))=FALSE(),"",IF(F50="","",IFERROR(IFERROR(TræningsZone,StigningsløbZone),IF(F50="Intervalløb",IntervalZone,IF(F50="Temposkift",TemposkiftZone,IF(F50="Konkurrenceløb","N/A",IF(F50="Distanceløb",DistanceløbZone,"Ukendt træningstype")))))))</f>
        <v>AT</v>
      </c>
      <c r="I50" s="58" t="str">
        <f>IF(F50="Konkurrenceløb",KonkurrenceløbHastighed,IF(ISERROR(VLOOKUP(F50,Table3[[#All],[Type]],1,FALSE))=FALSE(),"",IF(F50="","",TræningsHastighed)))</f>
        <v>5:56</v>
      </c>
      <c r="J50" s="59">
        <f ca="1">IF(ISERROR(VLOOKUP(F50,Table3[[#All],[Type]],1,FALSE))=FALSE(),SUMIF(OFFSET(B50,1,0,50),B50,OFFSET(J50,1,0,50)),IF(F50="","",IF(ISERROR(VLOOKUP(F50,TræningsZoner!B:B,1,FALSE))=FALSE(),NormalTid,IF(F50="Stigningsløb",StigningsløbTid,IF(F50="Intervalløb",IntervalTid,IF(F50="Temposkift",TemposkiftTid,IF(F50="Konkurrenceløb",KonkurrenceløbTid,IF(F50="Distanceløb",DistanceløbTid,"Ukendt træningstype"))))))))</f>
        <v>2.9666666666666668</v>
      </c>
      <c r="K50" s="60">
        <f ca="1">IF(ISERROR(VLOOKUP(F50,Table3[[#All],[Type]],1,FALSE))=FALSE(),SUMIF(OFFSET(B50,1,0,50),B50,OFFSET(K50,1,0,50)),IF(F50="","",IF(ISERROR(VLOOKUP(F50,TræningsZoner!B:B,1,FALSE))=FALSE(),NormalDistance,IF(F50="Stigningsløb",StigningsløbDistance,IF(F50="Intervalløb",IntervalDistance,IF(F50="Temposkift",TemposkiftDistance,IF(F50="konkurrenceløb",KonkurrenceløbDistance,IF(F50="Distanceløb",DistanceløbDistance,"Ukendt træningstype"))))))))</f>
        <v>0.5</v>
      </c>
      <c r="L50" s="54"/>
      <c r="M50" s="55"/>
      <c r="N50" s="72"/>
    </row>
    <row r="51" spans="1:14" s="26" customFormat="1" hidden="1" outlineLevel="1" x14ac:dyDescent="0.25">
      <c r="A51" s="61"/>
      <c r="B51" s="57">
        <v>42731</v>
      </c>
      <c r="C51" s="54" t="str">
        <f t="shared" si="1"/>
        <v/>
      </c>
      <c r="D51" s="54" t="str">
        <f t="shared" si="2"/>
        <v/>
      </c>
      <c r="E51" s="54"/>
      <c r="F51" s="58" t="s">
        <v>41</v>
      </c>
      <c r="G51" s="58" t="s">
        <v>59</v>
      </c>
      <c r="H51" s="58" t="str">
        <f>IF(ISERROR(VLOOKUP(F51,Table3[[#All],[Type]],1,FALSE))=FALSE(),"",IF(F51="","",IFERROR(IFERROR(TræningsZone,StigningsløbZone),IF(F51="Intervalløb",IntervalZone,IF(F51="Temposkift",TemposkiftZone,IF(F51="Konkurrenceløb","N/A",IF(F51="Distanceløb",DistanceløbZone,"Ukendt træningstype")))))))</f>
        <v>Rest</v>
      </c>
      <c r="I51" s="58" t="str">
        <f>IF(F51="Konkurrenceløb",KonkurrenceløbHastighed,IF(ISERROR(VLOOKUP(F51,Table3[[#All],[Type]],1,FALSE))=FALSE(),"",IF(F51="","",TræningsHastighed)))</f>
        <v>9:59,5</v>
      </c>
      <c r="J51" s="59">
        <f ca="1">IF(ISERROR(VLOOKUP(F51,Table3[[#All],[Type]],1,FALSE))=FALSE(),SUMIF(OFFSET(B51,1,0,50),B51,OFFSET(J51,1,0,50)),IF(F51="","",IF(ISERROR(VLOOKUP(F51,TræningsZoner!B:B,1,FALSE))=FALSE(),NormalTid,IF(F51="Stigningsløb",StigningsløbTid,IF(F51="Intervalløb",IntervalTid,IF(F51="Temposkift",TemposkiftTid,IF(F51="Konkurrenceløb",KonkurrenceløbTid,IF(F51="Distanceløb",DistanceløbTid,"Ukendt træningstype"))))))))</f>
        <v>3</v>
      </c>
      <c r="K51" s="60">
        <f ca="1">IF(ISERROR(VLOOKUP(F51,Table3[[#All],[Type]],1,FALSE))=FALSE(),SUMIF(OFFSET(B51,1,0,50),B51,OFFSET(K51,1,0,50)),IF(F51="","",IF(ISERROR(VLOOKUP(F51,TræningsZoner!B:B,1,FALSE))=FALSE(),NormalDistance,IF(F51="Stigningsløb",StigningsløbDistance,IF(F51="Intervalløb",IntervalDistance,IF(F51="Temposkift",TemposkiftDistance,IF(F51="konkurrenceløb",KonkurrenceløbDistance,IF(F51="Distanceløb",DistanceløbDistance,"Ukendt træningstype"))))))))</f>
        <v>0.30025020850708922</v>
      </c>
      <c r="L51" s="54"/>
      <c r="M51" s="55"/>
      <c r="N51" s="72"/>
    </row>
    <row r="52" spans="1:14" s="26" customFormat="1" hidden="1" outlineLevel="1" x14ac:dyDescent="0.25">
      <c r="A52" s="61"/>
      <c r="B52" s="57">
        <v>42731</v>
      </c>
      <c r="C52" s="54" t="str">
        <f t="shared" si="1"/>
        <v/>
      </c>
      <c r="D52" s="54" t="str">
        <f t="shared" si="2"/>
        <v/>
      </c>
      <c r="E52" s="54"/>
      <c r="F52" s="58" t="s">
        <v>29</v>
      </c>
      <c r="G52" s="58" t="s">
        <v>67</v>
      </c>
      <c r="H52" s="58" t="str">
        <f>IF(ISERROR(VLOOKUP(F52,Table3[[#All],[Type]],1,FALSE))=FALSE(),"",IF(F52="","",IFERROR(IFERROR(TræningsZone,StigningsløbZone),IF(F52="Intervalløb",IntervalZone,IF(F52="Temposkift",TemposkiftZone,IF(F52="Konkurrenceløb","N/A",IF(F52="Distanceløb",DistanceløbZone,"Ukendt træningstype")))))))</f>
        <v>AT</v>
      </c>
      <c r="I52" s="58" t="str">
        <f>IF(F52="Konkurrenceløb",KonkurrenceløbHastighed,IF(ISERROR(VLOOKUP(F52,Table3[[#All],[Type]],1,FALSE))=FALSE(),"",IF(F52="","",TræningsHastighed)))</f>
        <v>5:56</v>
      </c>
      <c r="J52" s="59">
        <f ca="1">IF(ISERROR(VLOOKUP(F52,Table3[[#All],[Type]],1,FALSE))=FALSE(),SUMIF(OFFSET(B52,1,0,50),B52,OFFSET(J52,1,0,50)),IF(F52="","",IF(ISERROR(VLOOKUP(F52,TræningsZoner!B:B,1,FALSE))=FALSE(),NormalTid,IF(F52="Stigningsløb",StigningsløbTid,IF(F52="Intervalløb",IntervalTid,IF(F52="Temposkift",TemposkiftTid,IF(F52="Konkurrenceløb",KonkurrenceløbTid,IF(F52="Distanceløb",DistanceløbTid,"Ukendt træningstype"))))))))</f>
        <v>30.97666666666667</v>
      </c>
      <c r="K52" s="60">
        <f ca="1">IF(ISERROR(VLOOKUP(F52,Table3[[#All],[Type]],1,FALSE))=FALSE(),SUMIF(OFFSET(B52,1,0,50),B52,OFFSET(K52,1,0,50)),IF(F52="","",IF(ISERROR(VLOOKUP(F52,TræningsZoner!B:B,1,FALSE))=FALSE(),NormalDistance,IF(F52="Stigningsløb",StigningsløbDistance,IF(F52="Intervalløb",IntervalDistance,IF(F52="Temposkift",TemposkiftDistance,IF(F52="konkurrenceløb",KonkurrenceløbDistance,IF(F52="Distanceløb",DistanceløbDistance,"Ukendt træningstype"))))))))</f>
        <v>4.4000000000000004</v>
      </c>
      <c r="L52" s="54"/>
      <c r="M52" s="55"/>
      <c r="N52" s="72"/>
    </row>
    <row r="53" spans="1:14" s="26" customFormat="1" hidden="1" outlineLevel="1" x14ac:dyDescent="0.25">
      <c r="A53" s="61"/>
      <c r="B53" s="57">
        <v>42731</v>
      </c>
      <c r="C53" s="54" t="str">
        <f t="shared" si="1"/>
        <v/>
      </c>
      <c r="D53" s="54" t="str">
        <f t="shared" si="2"/>
        <v/>
      </c>
      <c r="E53" s="54"/>
      <c r="F53" s="58" t="s">
        <v>23</v>
      </c>
      <c r="G53" s="58" t="s">
        <v>26</v>
      </c>
      <c r="H53" s="58" t="str">
        <f>IF(ISERROR(VLOOKUP(F53,Table3[[#All],[Type]],1,FALSE))=FALSE(),"",IF(F53="","",IFERROR(IFERROR(TræningsZone,StigningsløbZone),IF(F53="Intervalløb",IntervalZone,IF(F53="Temposkift",TemposkiftZone,IF(F53="Konkurrenceløb","N/A",IF(F53="Distanceløb",DistanceløbZone,"Ukendt træningstype")))))))</f>
        <v>Ae1</v>
      </c>
      <c r="I53" s="58" t="str">
        <f>IF(F53="Konkurrenceløb",KonkurrenceløbHastighed,IF(ISERROR(VLOOKUP(F53,Table3[[#All],[Type]],1,FALSE))=FALSE(),"",IF(F53="","",TræningsHastighed)))</f>
        <v>7:07,5</v>
      </c>
      <c r="J53" s="59">
        <f ca="1">IF(ISERROR(VLOOKUP(F53,Table3[[#All],[Type]],1,FALSE))=FALSE(),SUMIF(OFFSET(B53,1,0,50),B53,OFFSET(J53,1,0,50)),IF(F53="","",IF(ISERROR(VLOOKUP(F53,TræningsZoner!B:B,1,FALSE))=FALSE(),NormalTid,IF(F53="Stigningsløb",StigningsløbTid,IF(F53="Intervalløb",IntervalTid,IF(F53="Temposkift",TemposkiftTid,IF(F53="Konkurrenceløb",KonkurrenceløbTid,IF(F53="Distanceløb",DistanceløbTid,"Ukendt træningstype"))))))))</f>
        <v>15</v>
      </c>
      <c r="K53" s="60">
        <f ca="1">IF(ISERROR(VLOOKUP(F53,Table3[[#All],[Type]],1,FALSE))=FALSE(),SUMIF(OFFSET(B53,1,0,50),B53,OFFSET(K53,1,0,50)),IF(F53="","",IF(ISERROR(VLOOKUP(F53,TræningsZoner!B:B,1,FALSE))=FALSE(),NormalDistance,IF(F53="Stigningsløb",StigningsløbDistance,IF(F53="Intervalløb",IntervalDistance,IF(F53="Temposkift",TemposkiftDistance,IF(F53="konkurrenceløb",KonkurrenceløbDistance,IF(F53="Distanceløb",DistanceløbDistance,"Ukendt træningstype"))))))))</f>
        <v>2.1052631578947367</v>
      </c>
      <c r="L53" s="54"/>
      <c r="M53" s="55"/>
      <c r="N53" s="72"/>
    </row>
    <row r="54" spans="1:14" collapsed="1" x14ac:dyDescent="0.25">
      <c r="A54" s="52">
        <f t="shared" si="0"/>
        <v>42728</v>
      </c>
      <c r="B54" s="53">
        <v>42728</v>
      </c>
      <c r="C54" s="54">
        <f t="shared" si="1"/>
        <v>52</v>
      </c>
      <c r="D54" s="54">
        <f t="shared" si="2"/>
        <v>2016</v>
      </c>
      <c r="E54" s="54" t="s">
        <v>66</v>
      </c>
      <c r="F54" s="55" t="s">
        <v>31</v>
      </c>
      <c r="G54" s="55"/>
      <c r="H54" s="55" t="str">
        <f>IF(ISERROR(VLOOKUP(F54,Table3[[#All],[Type]],1,FALSE))=FALSE(),"",IF(F54="","",IFERROR(IFERROR(TræningsZone,StigningsløbZone),IF(F54="Intervalløb",IntervalZone,IF(F54="Temposkift",TemposkiftZone,IF(F54="Konkurrenceløb","N/A",IF(F54="Distanceløb",DistanceløbZone,"Ukendt træningstype")))))))</f>
        <v/>
      </c>
      <c r="I54" s="55" t="str">
        <f>IF(F54="Konkurrenceløb",KonkurrenceløbHastighed,IF(ISERROR(VLOOKUP(F54,Table3[[#All],[Type]],1,FALSE))=FALSE(),"",IF(F54="","",TræningsHastighed)))</f>
        <v/>
      </c>
      <c r="J54" s="54">
        <f ca="1">IF(ISERROR(VLOOKUP(F54,Table3[[#All],[Type]],1,FALSE))=FALSE(),SUMIF(OFFSET(B54,1,0,50),B54,OFFSET(J54,1,0,50)),IF(F54="","",IF(ISERROR(VLOOKUP(F54,TræningsZoner!B:B,1,FALSE))=FALSE(),NormalTid,IF(F54="Stigningsløb",StigningsløbTid,IF(F54="Intervalløb",IntervalTid,IF(F54="Temposkift",TemposkiftTid,IF(F54="Konkurrenceløb",KonkurrenceløbTid,IF(F54="Distanceløb",DistanceløbTid,"Ukendt træningstype"))))))))</f>
        <v>95</v>
      </c>
      <c r="K54" s="56">
        <f ca="1">IF(ISERROR(VLOOKUP(F54,Table3[[#All],[Type]],1,FALSE))=FALSE(),SUMIF(OFFSET(B54,1,0,50),B54,OFFSET(K54,1,0,50)),IF(F54="","",IF(ISERROR(VLOOKUP(F54,TræningsZoner!B:B,1,FALSE))=FALSE(),NormalDistance,IF(F54="Stigningsløb",StigningsløbDistance,IF(F54="Intervalløb",IntervalDistance,IF(F54="Temposkift",TemposkiftDistance,IF(F54="konkurrenceløb",KonkurrenceløbDistance,IF(F54="Distanceløb",DistanceløbDistance,"Ukendt træningstype"))))))))</f>
        <v>12.281179182447058</v>
      </c>
      <c r="L54" s="54"/>
      <c r="M54" s="55"/>
      <c r="N54" s="72"/>
    </row>
    <row r="55" spans="1:14" hidden="1" outlineLevel="1" x14ac:dyDescent="0.25">
      <c r="A55" s="52"/>
      <c r="B55" s="57">
        <v>42728</v>
      </c>
      <c r="C55" s="54" t="str">
        <f t="shared" si="1"/>
        <v/>
      </c>
      <c r="D55" s="54" t="str">
        <f t="shared" si="2"/>
        <v/>
      </c>
      <c r="E55" s="54"/>
      <c r="F55" s="58" t="s">
        <v>41</v>
      </c>
      <c r="G55" s="58" t="s">
        <v>33</v>
      </c>
      <c r="H55" s="58" t="str">
        <f>IF(ISERROR(VLOOKUP(F55,Table3[[#All],[Type]],1,FALSE))=FALSE(),"",IF(F55="","",IFERROR(IFERROR(TræningsZone,StigningsløbZone),IF(F55="Intervalløb",IntervalZone,IF(F55="Temposkift",TemposkiftZone,IF(F55="Konkurrenceløb","N/A",IF(F55="Distanceløb",DistanceløbZone,"Ukendt træningstype")))))))</f>
        <v>Rest</v>
      </c>
      <c r="I55" s="58" t="str">
        <f>IF(F55="Konkurrenceløb",KonkurrenceløbHastighed,IF(ISERROR(VLOOKUP(F55,Table3[[#All],[Type]],1,FALSE))=FALSE(),"",IF(F55="","",TræningsHastighed)))</f>
        <v>9:59,5</v>
      </c>
      <c r="J55" s="59">
        <f ca="1">IF(ISERROR(VLOOKUP(F55,Table3[[#All],[Type]],1,FALSE))=FALSE(),SUMIF(OFFSET(B55,1,0,50),B55,OFFSET(J55,1,0,50)),IF(F55="","",IF(ISERROR(VLOOKUP(F55,TræningsZoner!B:B,1,FALSE))=FALSE(),NormalTid,IF(F55="Stigningsløb",StigningsløbTid,IF(F55="Intervalløb",IntervalTid,IF(F55="Temposkift",TemposkiftTid,IF(F55="Konkurrenceløb",KonkurrenceløbTid,IF(F55="Distanceløb",DistanceløbTid,"Ukendt træningstype"))))))))</f>
        <v>20</v>
      </c>
      <c r="K55" s="60">
        <f ca="1">IF(ISERROR(VLOOKUP(F55,Table3[[#All],[Type]],1,FALSE))=FALSE(),SUMIF(OFFSET(B55,1,0,50),B55,OFFSET(K55,1,0,50)),IF(F55="","",IF(ISERROR(VLOOKUP(F55,TræningsZoner!B:B,1,FALSE))=FALSE(),NormalDistance,IF(F55="Stigningsløb",StigningsløbDistance,IF(F55="Intervalløb",IntervalDistance,IF(F55="Temposkift",TemposkiftDistance,IF(F55="konkurrenceløb",KonkurrenceløbDistance,IF(F55="Distanceløb",DistanceløbDistance,"Ukendt træningstype"))))))))</f>
        <v>2.0016680567139282</v>
      </c>
      <c r="L55" s="54"/>
      <c r="M55" s="55"/>
      <c r="N55" s="72"/>
    </row>
    <row r="56" spans="1:14" hidden="1" outlineLevel="1" x14ac:dyDescent="0.25">
      <c r="A56" s="52"/>
      <c r="B56" s="57">
        <v>42728</v>
      </c>
      <c r="C56" s="54" t="str">
        <f t="shared" si="1"/>
        <v/>
      </c>
      <c r="D56" s="54" t="str">
        <f t="shared" si="2"/>
        <v/>
      </c>
      <c r="E56" s="54"/>
      <c r="F56" s="58" t="s">
        <v>23</v>
      </c>
      <c r="G56" s="58" t="s">
        <v>33</v>
      </c>
      <c r="H56" s="58" t="str">
        <f>IF(ISERROR(VLOOKUP(F56,Table3[[#All],[Type]],1,FALSE))=FALSE(),"",IF(F56="","",IFERROR(IFERROR(TræningsZone,StigningsløbZone),IF(F56="Intervalløb",IntervalZone,IF(F56="Temposkift",TemposkiftZone,IF(F56="Konkurrenceløb","N/A",IF(F56="Distanceløb",DistanceløbZone,"Ukendt træningstype")))))))</f>
        <v>Ae1</v>
      </c>
      <c r="I56" s="58" t="str">
        <f>IF(F56="Konkurrenceløb",KonkurrenceløbHastighed,IF(ISERROR(VLOOKUP(F56,Table3[[#All],[Type]],1,FALSE))=FALSE(),"",IF(F56="","",TræningsHastighed)))</f>
        <v>7:07,5</v>
      </c>
      <c r="J56" s="59">
        <f ca="1">IF(ISERROR(VLOOKUP(F56,Table3[[#All],[Type]],1,FALSE))=FALSE(),SUMIF(OFFSET(B56,1,0,50),B56,OFFSET(J56,1,0,50)),IF(F56="","",IF(ISERROR(VLOOKUP(F56,TræningsZoner!B:B,1,FALSE))=FALSE(),NormalTid,IF(F56="Stigningsløb",StigningsløbTid,IF(F56="Intervalløb",IntervalTid,IF(F56="Temposkift",TemposkiftTid,IF(F56="Konkurrenceløb",KonkurrenceløbTid,IF(F56="Distanceløb",DistanceløbTid,"Ukendt træningstype"))))))))</f>
        <v>20</v>
      </c>
      <c r="K56" s="60">
        <f ca="1">IF(ISERROR(VLOOKUP(F56,Table3[[#All],[Type]],1,FALSE))=FALSE(),SUMIF(OFFSET(B56,1,0,50),B56,OFFSET(K56,1,0,50)),IF(F56="","",IF(ISERROR(VLOOKUP(F56,TræningsZoner!B:B,1,FALSE))=FALSE(),NormalDistance,IF(F56="Stigningsløb",StigningsløbDistance,IF(F56="Intervalløb",IntervalDistance,IF(F56="Temposkift",TemposkiftDistance,IF(F56="konkurrenceløb",KonkurrenceløbDistance,IF(F56="Distanceløb",DistanceløbDistance,"Ukendt træningstype"))))))))</f>
        <v>2.807017543859649</v>
      </c>
      <c r="L56" s="54"/>
      <c r="M56" s="55"/>
      <c r="N56" s="72"/>
    </row>
    <row r="57" spans="1:14" hidden="1" outlineLevel="1" x14ac:dyDescent="0.25">
      <c r="A57" s="52"/>
      <c r="B57" s="57">
        <v>42728</v>
      </c>
      <c r="C57" s="54" t="str">
        <f t="shared" ref="C57:C120" si="3">IF(A57="","",WEEKNUM(B57,2))</f>
        <v/>
      </c>
      <c r="D57" s="54" t="str">
        <f t="shared" ref="D57:D120" si="4">IF(A57="","",YEAR((B57)))</f>
        <v/>
      </c>
      <c r="E57" s="54"/>
      <c r="F57" s="58" t="s">
        <v>32</v>
      </c>
      <c r="G57" s="58" t="s">
        <v>33</v>
      </c>
      <c r="H57" s="58" t="str">
        <f>IF(ISERROR(VLOOKUP(F57,Table3[[#All],[Type]],1,FALSE))=FALSE(),"",IF(F57="","",IFERROR(IFERROR(TræningsZone,StigningsløbZone),IF(F57="Intervalløb",IntervalZone,IF(F57="Temposkift",TemposkiftZone,IF(F57="Konkurrenceløb","N/A",IF(F57="Distanceløb",DistanceløbZone,"Ukendt træningstype")))))))</f>
        <v>Ae2</v>
      </c>
      <c r="I57" s="58" t="str">
        <f>IF(F57="Konkurrenceløb",KonkurrenceløbHastighed,IF(ISERROR(VLOOKUP(F57,Table3[[#All],[Type]],1,FALSE))=FALSE(),"",IF(F57="","",TræningsHastighed)))</f>
        <v>6:28</v>
      </c>
      <c r="J57" s="59">
        <f ca="1">IF(ISERROR(VLOOKUP(F57,Table3[[#All],[Type]],1,FALSE))=FALSE(),SUMIF(OFFSET(B57,1,0,50),B57,OFFSET(J57,1,0,50)),IF(F57="","",IF(ISERROR(VLOOKUP(F57,TræningsZoner!B:B,1,FALSE))=FALSE(),NormalTid,IF(F57="Stigningsløb",StigningsløbTid,IF(F57="Intervalløb",IntervalTid,IF(F57="Temposkift",TemposkiftTid,IF(F57="Konkurrenceløb",KonkurrenceløbTid,IF(F57="Distanceløb",DistanceløbTid,"Ukendt træningstype"))))))))</f>
        <v>20</v>
      </c>
      <c r="K57" s="60">
        <f ca="1">IF(ISERROR(VLOOKUP(F57,Table3[[#All],[Type]],1,FALSE))=FALSE(),SUMIF(OFFSET(B57,1,0,50),B57,OFFSET(K57,1,0,50)),IF(F57="","",IF(ISERROR(VLOOKUP(F57,TræningsZoner!B:B,1,FALSE))=FALSE(),NormalDistance,IF(F57="Stigningsløb",StigningsløbDistance,IF(F57="Intervalløb",IntervalDistance,IF(F57="Temposkift",TemposkiftDistance,IF(F57="konkurrenceløb",KonkurrenceløbDistance,IF(F57="Distanceløb",DistanceløbDistance,"Ukendt træningstype"))))))))</f>
        <v>3.0927835051546393</v>
      </c>
      <c r="L57" s="54"/>
      <c r="M57" s="55"/>
      <c r="N57" s="72"/>
    </row>
    <row r="58" spans="1:14" hidden="1" outlineLevel="1" x14ac:dyDescent="0.25">
      <c r="A58" s="52"/>
      <c r="B58" s="57">
        <v>42728</v>
      </c>
      <c r="C58" s="54" t="str">
        <f t="shared" si="3"/>
        <v/>
      </c>
      <c r="D58" s="54" t="str">
        <f t="shared" si="4"/>
        <v/>
      </c>
      <c r="E58" s="54"/>
      <c r="F58" s="58" t="s">
        <v>41</v>
      </c>
      <c r="G58" s="58" t="s">
        <v>26</v>
      </c>
      <c r="H58" s="58" t="str">
        <f>IF(ISERROR(VLOOKUP(F58,Table3[[#All],[Type]],1,FALSE))=FALSE(),"",IF(F58="","",IFERROR(IFERROR(TræningsZone,StigningsløbZone),IF(F58="Intervalløb",IntervalZone,IF(F58="Temposkift",TemposkiftZone,IF(F58="Konkurrenceløb","N/A",IF(F58="Distanceløb",DistanceløbZone,"Ukendt træningstype")))))))</f>
        <v>Rest</v>
      </c>
      <c r="I58" s="58" t="str">
        <f>IF(F58="Konkurrenceløb",KonkurrenceløbHastighed,IF(ISERROR(VLOOKUP(F58,Table3[[#All],[Type]],1,FALSE))=FALSE(),"",IF(F58="","",TræningsHastighed)))</f>
        <v>9:59,5</v>
      </c>
      <c r="J58" s="59">
        <f ca="1">IF(ISERROR(VLOOKUP(F58,Table3[[#All],[Type]],1,FALSE))=FALSE(),SUMIF(OFFSET(B58,1,0,50),B58,OFFSET(J58,1,0,50)),IF(F58="","",IF(ISERROR(VLOOKUP(F58,TræningsZoner!B:B,1,FALSE))=FALSE(),NormalTid,IF(F58="Stigningsløb",StigningsløbTid,IF(F58="Intervalløb",IntervalTid,IF(F58="Temposkift",TemposkiftTid,IF(F58="Konkurrenceløb",KonkurrenceløbTid,IF(F58="Distanceløb",DistanceløbTid,"Ukendt træningstype"))))))))</f>
        <v>15</v>
      </c>
      <c r="K58" s="60">
        <f ca="1">IF(ISERROR(VLOOKUP(F58,Table3[[#All],[Type]],1,FALSE))=FALSE(),SUMIF(OFFSET(B58,1,0,50),B58,OFFSET(K58,1,0,50)),IF(F58="","",IF(ISERROR(VLOOKUP(F58,TræningsZoner!B:B,1,FALSE))=FALSE(),NormalDistance,IF(F58="Stigningsløb",StigningsløbDistance,IF(F58="Intervalløb",IntervalDistance,IF(F58="Temposkift",TemposkiftDistance,IF(F58="konkurrenceløb",KonkurrenceløbDistance,IF(F58="Distanceløb",DistanceløbDistance,"Ukendt træningstype"))))))))</f>
        <v>1.5012510425354462</v>
      </c>
      <c r="L58" s="54"/>
      <c r="M58" s="55"/>
      <c r="N58" s="72"/>
    </row>
    <row r="59" spans="1:14" hidden="1" outlineLevel="1" x14ac:dyDescent="0.25">
      <c r="A59" s="52"/>
      <c r="B59" s="57">
        <v>42728</v>
      </c>
      <c r="C59" s="54" t="str">
        <f t="shared" si="3"/>
        <v/>
      </c>
      <c r="D59" s="54" t="str">
        <f t="shared" si="4"/>
        <v/>
      </c>
      <c r="E59" s="54"/>
      <c r="F59" s="58" t="s">
        <v>23</v>
      </c>
      <c r="G59" s="58" t="s">
        <v>26</v>
      </c>
      <c r="H59" s="58" t="str">
        <f>IF(ISERROR(VLOOKUP(F59,Table3[[#All],[Type]],1,FALSE))=FALSE(),"",IF(F59="","",IFERROR(IFERROR(TræningsZone,StigningsløbZone),IF(F59="Intervalløb",IntervalZone,IF(F59="Temposkift",TemposkiftZone,IF(F59="Konkurrenceløb","N/A",IF(F59="Distanceløb",DistanceløbZone,"Ukendt træningstype")))))))</f>
        <v>Ae1</v>
      </c>
      <c r="I59" s="58" t="str">
        <f>IF(F59="Konkurrenceløb",KonkurrenceløbHastighed,IF(ISERROR(VLOOKUP(F59,Table3[[#All],[Type]],1,FALSE))=FALSE(),"",IF(F59="","",TræningsHastighed)))</f>
        <v>7:07,5</v>
      </c>
      <c r="J59" s="59">
        <f ca="1">IF(ISERROR(VLOOKUP(F59,Table3[[#All],[Type]],1,FALSE))=FALSE(),SUMIF(OFFSET(B59,1,0,50),B59,OFFSET(J59,1,0,50)),IF(F59="","",IF(ISERROR(VLOOKUP(F59,TræningsZoner!B:B,1,FALSE))=FALSE(),NormalTid,IF(F59="Stigningsløb",StigningsløbTid,IF(F59="Intervalløb",IntervalTid,IF(F59="Temposkift",TemposkiftTid,IF(F59="Konkurrenceløb",KonkurrenceløbTid,IF(F59="Distanceløb",DistanceløbTid,"Ukendt træningstype"))))))))</f>
        <v>15</v>
      </c>
      <c r="K59" s="60">
        <f ca="1">IF(ISERROR(VLOOKUP(F59,Table3[[#All],[Type]],1,FALSE))=FALSE(),SUMIF(OFFSET(B59,1,0,50),B59,OFFSET(K59,1,0,50)),IF(F59="","",IF(ISERROR(VLOOKUP(F59,TræningsZoner!B:B,1,FALSE))=FALSE(),NormalDistance,IF(F59="Stigningsløb",StigningsløbDistance,IF(F59="Intervalløb",IntervalDistance,IF(F59="Temposkift",TemposkiftDistance,IF(F59="konkurrenceløb",KonkurrenceløbDistance,IF(F59="Distanceløb",DistanceløbDistance,"Ukendt træningstype"))))))))</f>
        <v>2.1052631578947367</v>
      </c>
      <c r="L59" s="54"/>
      <c r="M59" s="55"/>
      <c r="N59" s="72"/>
    </row>
    <row r="60" spans="1:14" hidden="1" outlineLevel="1" x14ac:dyDescent="0.25">
      <c r="A60" s="52"/>
      <c r="B60" s="57">
        <v>42728</v>
      </c>
      <c r="C60" s="54" t="str">
        <f t="shared" si="3"/>
        <v/>
      </c>
      <c r="D60" s="54" t="str">
        <f t="shared" si="4"/>
        <v/>
      </c>
      <c r="E60" s="54"/>
      <c r="F60" s="58" t="s">
        <v>32</v>
      </c>
      <c r="G60" s="58" t="s">
        <v>43</v>
      </c>
      <c r="H60" s="58" t="str">
        <f>IF(ISERROR(VLOOKUP(F60,Table3[[#All],[Type]],1,FALSE))=FALSE(),"",IF(F60="","",IFERROR(IFERROR(TræningsZone,StigningsløbZone),IF(F60="Intervalløb",IntervalZone,IF(F60="Temposkift",TemposkiftZone,IF(F60="Konkurrenceløb","N/A",IF(F60="Distanceløb",DistanceløbZone,"Ukendt træningstype")))))))</f>
        <v>Ae2</v>
      </c>
      <c r="I60" s="58" t="str">
        <f>IF(F60="Konkurrenceløb",KonkurrenceløbHastighed,IF(ISERROR(VLOOKUP(F60,Table3[[#All],[Type]],1,FALSE))=FALSE(),"",IF(F60="","",TræningsHastighed)))</f>
        <v>6:28</v>
      </c>
      <c r="J60" s="59">
        <f ca="1">IF(ISERROR(VLOOKUP(F60,Table3[[#All],[Type]],1,FALSE))=FALSE(),SUMIF(OFFSET(B60,1,0,50),B60,OFFSET(J60,1,0,50)),IF(F60="","",IF(ISERROR(VLOOKUP(F60,TræningsZoner!B:B,1,FALSE))=FALSE(),NormalTid,IF(F60="Stigningsløb",StigningsløbTid,IF(F60="Intervalløb",IntervalTid,IF(F60="Temposkift",TemposkiftTid,IF(F60="Konkurrenceløb",KonkurrenceløbTid,IF(F60="Distanceløb",DistanceløbTid,"Ukendt træningstype"))))))))</f>
        <v>5</v>
      </c>
      <c r="K60" s="60">
        <f ca="1">IF(ISERROR(VLOOKUP(F60,Table3[[#All],[Type]],1,FALSE))=FALSE(),SUMIF(OFFSET(B60,1,0,50),B60,OFFSET(K60,1,0,50)),IF(F60="","",IF(ISERROR(VLOOKUP(F60,TræningsZoner!B:B,1,FALSE))=FALSE(),NormalDistance,IF(F60="Stigningsløb",StigningsløbDistance,IF(F60="Intervalløb",IntervalDistance,IF(F60="Temposkift",TemposkiftDistance,IF(F60="konkurrenceløb",KonkurrenceløbDistance,IF(F60="Distanceløb",DistanceløbDistance,"Ukendt træningstype"))))))))</f>
        <v>0.77319587628865982</v>
      </c>
      <c r="L60" s="54"/>
      <c r="M60" s="55"/>
      <c r="N60" s="72"/>
    </row>
    <row r="61" spans="1:14" collapsed="1" x14ac:dyDescent="0.25">
      <c r="A61" s="52">
        <f t="shared" si="0"/>
        <v>42727</v>
      </c>
      <c r="B61" s="53">
        <v>42727</v>
      </c>
      <c r="C61" s="54">
        <f t="shared" si="3"/>
        <v>52</v>
      </c>
      <c r="D61" s="54">
        <f t="shared" si="4"/>
        <v>2016</v>
      </c>
      <c r="E61" s="54" t="s">
        <v>66</v>
      </c>
      <c r="F61" s="55" t="s">
        <v>22</v>
      </c>
      <c r="G61" s="55"/>
      <c r="H61" s="55" t="str">
        <f>IF(ISERROR(VLOOKUP(F61,Table3[[#All],[Type]],1,FALSE))=FALSE(),"",IF(F61="","",IFERROR(IFERROR(TræningsZone,StigningsløbZone),IF(F61="Intervalløb",IntervalZone,IF(F61="Temposkift",TemposkiftZone,IF(F61="Konkurrenceløb","N/A",IF(F61="Distanceløb",DistanceløbZone,"Ukendt træningstype")))))))</f>
        <v/>
      </c>
      <c r="I61" s="55" t="str">
        <f>IF(F61="Konkurrenceløb",KonkurrenceløbHastighed,IF(ISERROR(VLOOKUP(F61,Table3[[#All],[Type]],1,FALSE))=FALSE(),"",IF(F61="","",TræningsHastighed)))</f>
        <v/>
      </c>
      <c r="J61" s="54">
        <f ca="1">IF(ISERROR(VLOOKUP(F61,Table3[[#All],[Type]],1,FALSE))=FALSE(),SUMIF(OFFSET(B61,1,0,50),B61,OFFSET(J61,1,0,50)),IF(F61="","",IF(ISERROR(VLOOKUP(F61,TræningsZoner!B:B,1,FALSE))=FALSE(),NormalTid,IF(F61="Stigningsløb",StigningsløbTid,IF(F61="Intervalløb",IntervalTid,IF(F61="Temposkift",TemposkiftTid,IF(F61="Konkurrenceløb",KonkurrenceløbTid,IF(F61="Distanceløb",DistanceløbTid,"Ukendt træningstype"))))))))</f>
        <v>65</v>
      </c>
      <c r="K61" s="56">
        <f ca="1">IF(ISERROR(VLOOKUP(F61,Table3[[#All],[Type]],1,FALSE))=FALSE(),SUMIF(OFFSET(B61,1,0,50),B61,OFFSET(K61,1,0,50)),IF(F61="","",IF(ISERROR(VLOOKUP(F61,TræningsZoner!B:B,1,FALSE))=FALSE(),NormalDistance,IF(F61="Stigningsløb",StigningsløbDistance,IF(F61="Intervalløb",IntervalDistance,IF(F61="Temposkift",TemposkiftDistance,IF(F61="konkurrenceløb",KonkurrenceløbDistance,IF(F61="Distanceløb",DistanceløbDistance,"Ukendt træningstype"))))))))</f>
        <v>8.8739268286437536</v>
      </c>
      <c r="L61" s="54"/>
      <c r="M61" s="55"/>
      <c r="N61" s="72"/>
    </row>
    <row r="62" spans="1:14" hidden="1" outlineLevel="1" x14ac:dyDescent="0.25">
      <c r="A62" s="52"/>
      <c r="B62" s="57">
        <v>42727</v>
      </c>
      <c r="C62" s="54" t="str">
        <f t="shared" si="3"/>
        <v/>
      </c>
      <c r="D62" s="54" t="str">
        <f t="shared" si="4"/>
        <v/>
      </c>
      <c r="E62" s="54"/>
      <c r="F62" s="58" t="s">
        <v>23</v>
      </c>
      <c r="G62" s="58" t="s">
        <v>34</v>
      </c>
      <c r="H62" s="58" t="str">
        <f>IF(ISERROR(VLOOKUP(F62,Table3[[#All],[Type]],1,FALSE))=FALSE(),"",IF(F62="","",IFERROR(IFERROR(TræningsZone,StigningsløbZone),IF(F62="Intervalløb",IntervalZone,IF(F62="Temposkift",TemposkiftZone,IF(F62="Konkurrenceløb","N/A",IF(F62="Distanceløb",DistanceløbZone,"Ukendt træningstype")))))))</f>
        <v>Ae1</v>
      </c>
      <c r="I62" s="58" t="str">
        <f>IF(F62="Konkurrenceløb",KonkurrenceløbHastighed,IF(ISERROR(VLOOKUP(F62,Table3[[#All],[Type]],1,FALSE))=FALSE(),"",IF(F62="","",TræningsHastighed)))</f>
        <v>7:07,5</v>
      </c>
      <c r="J62" s="59">
        <f ca="1">IF(ISERROR(VLOOKUP(F62,Table3[[#All],[Type]],1,FALSE))=FALSE(),SUMIF(OFFSET(B62,1,0,50),B62,OFFSET(J62,1,0,50)),IF(F62="","",IF(ISERROR(VLOOKUP(F62,TræningsZoner!B:B,1,FALSE))=FALSE(),NormalTid,IF(F62="Stigningsløb",StigningsløbTid,IF(F62="Intervalløb",IntervalTid,IF(F62="Temposkift",TemposkiftTid,IF(F62="Konkurrenceløb",KonkurrenceløbTid,IF(F62="Distanceløb",DistanceløbTid,"Ukendt træningstype"))))))))</f>
        <v>10</v>
      </c>
      <c r="K62" s="60">
        <f ca="1">IF(ISERROR(VLOOKUP(F62,Table3[[#All],[Type]],1,FALSE))=FALSE(),SUMIF(OFFSET(B62,1,0,50),B62,OFFSET(K62,1,0,50)),IF(F62="","",IF(ISERROR(VLOOKUP(F62,TræningsZoner!B:B,1,FALSE))=FALSE(),NormalDistance,IF(F62="Stigningsløb",StigningsløbDistance,IF(F62="Intervalløb",IntervalDistance,IF(F62="Temposkift",TemposkiftDistance,IF(F62="konkurrenceløb",KonkurrenceløbDistance,IF(F62="Distanceløb",DistanceløbDistance,"Ukendt træningstype"))))))))</f>
        <v>1.4035087719298245</v>
      </c>
      <c r="L62" s="54"/>
      <c r="M62" s="55"/>
      <c r="N62" s="72"/>
    </row>
    <row r="63" spans="1:14" hidden="1" outlineLevel="1" x14ac:dyDescent="0.25">
      <c r="A63" s="52"/>
      <c r="B63" s="57">
        <v>42727</v>
      </c>
      <c r="C63" s="54" t="str">
        <f t="shared" si="3"/>
        <v/>
      </c>
      <c r="D63" s="54" t="str">
        <f t="shared" si="4"/>
        <v/>
      </c>
      <c r="E63" s="54"/>
      <c r="F63" s="58" t="s">
        <v>39</v>
      </c>
      <c r="G63" s="58" t="s">
        <v>34</v>
      </c>
      <c r="H63" s="58" t="str">
        <f>IF(ISERROR(VLOOKUP(F63,Table3[[#All],[Type]],1,FALSE))=FALSE(),"",IF(F63="","",IFERROR(IFERROR(TræningsZone,StigningsløbZone),IF(F63="Intervalløb",IntervalZone,IF(F63="Temposkift",TemposkiftZone,IF(F63="Konkurrenceløb","N/A",IF(F63="Distanceløb",DistanceløbZone,"Ukendt træningstype")))))))</f>
        <v>MT</v>
      </c>
      <c r="I63" s="58" t="str">
        <f>IF(F63="Konkurrenceløb",KonkurrenceløbHastighed,IF(ISERROR(VLOOKUP(F63,Table3[[#All],[Type]],1,FALSE))=FALSE(),"",IF(F63="","",TræningsHastighed)))</f>
        <v>6:24</v>
      </c>
      <c r="J63" s="59">
        <f ca="1">IF(ISERROR(VLOOKUP(F63,Table3[[#All],[Type]],1,FALSE))=FALSE(),SUMIF(OFFSET(B63,1,0,50),B63,OFFSET(J63,1,0,50)),IF(F63="","",IF(ISERROR(VLOOKUP(F63,TræningsZoner!B:B,1,FALSE))=FALSE(),NormalTid,IF(F63="Stigningsløb",StigningsløbTid,IF(F63="Intervalløb",IntervalTid,IF(F63="Temposkift",TemposkiftTid,IF(F63="Konkurrenceløb",KonkurrenceløbTid,IF(F63="Distanceløb",DistanceløbTid,"Ukendt træningstype"))))))))</f>
        <v>10</v>
      </c>
      <c r="K63" s="60">
        <f ca="1">IF(ISERROR(VLOOKUP(F63,Table3[[#All],[Type]],1,FALSE))=FALSE(),SUMIF(OFFSET(B63,1,0,50),B63,OFFSET(K63,1,0,50)),IF(F63="","",IF(ISERROR(VLOOKUP(F63,TræningsZoner!B:B,1,FALSE))=FALSE(),NormalDistance,IF(F63="Stigningsløb",StigningsløbDistance,IF(F63="Intervalløb",IntervalDistance,IF(F63="Temposkift",TemposkiftDistance,IF(F63="konkurrenceløb",KonkurrenceløbDistance,IF(F63="Distanceløb",DistanceløbDistance,"Ukendt træningstype"))))))))</f>
        <v>1.5625</v>
      </c>
      <c r="L63" s="54"/>
      <c r="M63" s="55"/>
      <c r="N63" s="72"/>
    </row>
    <row r="64" spans="1:14" hidden="1" outlineLevel="1" x14ac:dyDescent="0.25">
      <c r="A64" s="52"/>
      <c r="B64" s="57">
        <v>42727</v>
      </c>
      <c r="C64" s="54" t="str">
        <f t="shared" si="3"/>
        <v/>
      </c>
      <c r="D64" s="54" t="str">
        <f t="shared" si="4"/>
        <v/>
      </c>
      <c r="E64" s="54"/>
      <c r="F64" s="58" t="s">
        <v>41</v>
      </c>
      <c r="G64" s="58" t="s">
        <v>43</v>
      </c>
      <c r="H64" s="58" t="str">
        <f>IF(ISERROR(VLOOKUP(F64,Table3[[#All],[Type]],1,FALSE))=FALSE(),"",IF(F64="","",IFERROR(IFERROR(TræningsZone,StigningsløbZone),IF(F64="Intervalløb",IntervalZone,IF(F64="Temposkift",TemposkiftZone,IF(F64="Konkurrenceløb","N/A",IF(F64="Distanceløb",DistanceløbZone,"Ukendt træningstype")))))))</f>
        <v>Rest</v>
      </c>
      <c r="I64" s="58" t="str">
        <f>IF(F64="Konkurrenceløb",KonkurrenceløbHastighed,IF(ISERROR(VLOOKUP(F64,Table3[[#All],[Type]],1,FALSE))=FALSE(),"",IF(F64="","",TræningsHastighed)))</f>
        <v>9:59,5</v>
      </c>
      <c r="J64" s="59">
        <f ca="1">IF(ISERROR(VLOOKUP(F64,Table3[[#All],[Type]],1,FALSE))=FALSE(),SUMIF(OFFSET(B64,1,0,50),B64,OFFSET(J64,1,0,50)),IF(F64="","",IF(ISERROR(VLOOKUP(F64,TræningsZoner!B:B,1,FALSE))=FALSE(),NormalTid,IF(F64="Stigningsløb",StigningsløbTid,IF(F64="Intervalløb",IntervalTid,IF(F64="Temposkift",TemposkiftTid,IF(F64="Konkurrenceløb",KonkurrenceløbTid,IF(F64="Distanceløb",DistanceløbTid,"Ukendt træningstype"))))))))</f>
        <v>5</v>
      </c>
      <c r="K64" s="60">
        <f ca="1">IF(ISERROR(VLOOKUP(F64,Table3[[#All],[Type]],1,FALSE))=FALSE(),SUMIF(OFFSET(B64,1,0,50),B64,OFFSET(K64,1,0,50)),IF(F64="","",IF(ISERROR(VLOOKUP(F64,TræningsZoner!B:B,1,FALSE))=FALSE(),NormalDistance,IF(F64="Stigningsløb",StigningsløbDistance,IF(F64="Intervalløb",IntervalDistance,IF(F64="Temposkift",TemposkiftDistance,IF(F64="konkurrenceløb",KonkurrenceløbDistance,IF(F64="Distanceløb",DistanceløbDistance,"Ukendt træningstype"))))))))</f>
        <v>0.50041701417848206</v>
      </c>
      <c r="L64" s="54"/>
      <c r="M64" s="55"/>
      <c r="N64" s="72"/>
    </row>
    <row r="65" spans="1:14" hidden="1" outlineLevel="1" x14ac:dyDescent="0.25">
      <c r="A65" s="52"/>
      <c r="B65" s="57">
        <v>42727</v>
      </c>
      <c r="C65" s="54" t="str">
        <f t="shared" si="3"/>
        <v/>
      </c>
      <c r="D65" s="54" t="str">
        <f t="shared" si="4"/>
        <v/>
      </c>
      <c r="E65" s="54"/>
      <c r="F65" s="58" t="s">
        <v>39</v>
      </c>
      <c r="G65" s="58" t="s">
        <v>26</v>
      </c>
      <c r="H65" s="58" t="str">
        <f>IF(ISERROR(VLOOKUP(F65,Table3[[#All],[Type]],1,FALSE))=FALSE(),"",IF(F65="","",IFERROR(IFERROR(TræningsZone,StigningsløbZone),IF(F65="Intervalløb",IntervalZone,IF(F65="Temposkift",TemposkiftZone,IF(F65="Konkurrenceløb","N/A",IF(F65="Distanceløb",DistanceløbZone,"Ukendt træningstype")))))))</f>
        <v>MT</v>
      </c>
      <c r="I65" s="58" t="str">
        <f>IF(F65="Konkurrenceløb",KonkurrenceløbHastighed,IF(ISERROR(VLOOKUP(F65,Table3[[#All],[Type]],1,FALSE))=FALSE(),"",IF(F65="","",TræningsHastighed)))</f>
        <v>6:24</v>
      </c>
      <c r="J65" s="59">
        <f ca="1">IF(ISERROR(VLOOKUP(F65,Table3[[#All],[Type]],1,FALSE))=FALSE(),SUMIF(OFFSET(B65,1,0,50),B65,OFFSET(J65,1,0,50)),IF(F65="","",IF(ISERROR(VLOOKUP(F65,TræningsZoner!B:B,1,FALSE))=FALSE(),NormalTid,IF(F65="Stigningsløb",StigningsløbTid,IF(F65="Intervalløb",IntervalTid,IF(F65="Temposkift",TemposkiftTid,IF(F65="Konkurrenceløb",KonkurrenceløbTid,IF(F65="Distanceløb",DistanceløbTid,"Ukendt træningstype"))))))))</f>
        <v>15</v>
      </c>
      <c r="K65" s="60">
        <f ca="1">IF(ISERROR(VLOOKUP(F65,Table3[[#All],[Type]],1,FALSE))=FALSE(),SUMIF(OFFSET(B65,1,0,50),B65,OFFSET(K65,1,0,50)),IF(F65="","",IF(ISERROR(VLOOKUP(F65,TræningsZoner!B:B,1,FALSE))=FALSE(),NormalDistance,IF(F65="Stigningsløb",StigningsløbDistance,IF(F65="Intervalløb",IntervalDistance,IF(F65="Temposkift",TemposkiftDistance,IF(F65="konkurrenceløb",KonkurrenceløbDistance,IF(F65="Distanceløb",DistanceløbDistance,"Ukendt træningstype"))))))))</f>
        <v>2.34375</v>
      </c>
      <c r="L65" s="54"/>
      <c r="M65" s="55"/>
      <c r="N65" s="72"/>
    </row>
    <row r="66" spans="1:14" hidden="1" outlineLevel="1" x14ac:dyDescent="0.25">
      <c r="A66" s="52"/>
      <c r="B66" s="57">
        <v>42727</v>
      </c>
      <c r="C66" s="54" t="str">
        <f t="shared" si="3"/>
        <v/>
      </c>
      <c r="D66" s="54" t="str">
        <f t="shared" si="4"/>
        <v/>
      </c>
      <c r="E66" s="54"/>
      <c r="F66" s="58" t="s">
        <v>41</v>
      </c>
      <c r="G66" s="58" t="s">
        <v>43</v>
      </c>
      <c r="H66" s="58" t="str">
        <f>IF(ISERROR(VLOOKUP(F66,Table3[[#All],[Type]],1,FALSE))=FALSE(),"",IF(F66="","",IFERROR(IFERROR(TræningsZone,StigningsløbZone),IF(F66="Intervalløb",IntervalZone,IF(F66="Temposkift",TemposkiftZone,IF(F66="Konkurrenceløb","N/A",IF(F66="Distanceløb",DistanceløbZone,"Ukendt træningstype")))))))</f>
        <v>Rest</v>
      </c>
      <c r="I66" s="58" t="str">
        <f>IF(F66="Konkurrenceløb",KonkurrenceløbHastighed,IF(ISERROR(VLOOKUP(F66,Table3[[#All],[Type]],1,FALSE))=FALSE(),"",IF(F66="","",TræningsHastighed)))</f>
        <v>9:59,5</v>
      </c>
      <c r="J66" s="59">
        <f ca="1">IF(ISERROR(VLOOKUP(F66,Table3[[#All],[Type]],1,FALSE))=FALSE(),SUMIF(OFFSET(B66,1,0,50),B66,OFFSET(J66,1,0,50)),IF(F66="","",IF(ISERROR(VLOOKUP(F66,TræningsZoner!B:B,1,FALSE))=FALSE(),NormalTid,IF(F66="Stigningsløb",StigningsløbTid,IF(F66="Intervalløb",IntervalTid,IF(F66="Temposkift",TemposkiftTid,IF(F66="Konkurrenceløb",KonkurrenceløbTid,IF(F66="Distanceløb",DistanceløbTid,"Ukendt træningstype"))))))))</f>
        <v>5</v>
      </c>
      <c r="K66" s="60">
        <f ca="1">IF(ISERROR(VLOOKUP(F66,Table3[[#All],[Type]],1,FALSE))=FALSE(),SUMIF(OFFSET(B66,1,0,50),B66,OFFSET(K66,1,0,50)),IF(F66="","",IF(ISERROR(VLOOKUP(F66,TræningsZoner!B:B,1,FALSE))=FALSE(),NormalDistance,IF(F66="Stigningsløb",StigningsløbDistance,IF(F66="Intervalløb",IntervalDistance,IF(F66="Temposkift",TemposkiftDistance,IF(F66="konkurrenceløb",KonkurrenceløbDistance,IF(F66="Distanceløb",DistanceløbDistance,"Ukendt træningstype"))))))))</f>
        <v>0.50041701417848206</v>
      </c>
      <c r="L66" s="54"/>
      <c r="M66" s="55"/>
      <c r="N66" s="72"/>
    </row>
    <row r="67" spans="1:14" hidden="1" outlineLevel="1" x14ac:dyDescent="0.25">
      <c r="A67" s="52"/>
      <c r="B67" s="57">
        <v>42727</v>
      </c>
      <c r="C67" s="54" t="str">
        <f t="shared" si="3"/>
        <v/>
      </c>
      <c r="D67" s="54" t="str">
        <f t="shared" si="4"/>
        <v/>
      </c>
      <c r="E67" s="54"/>
      <c r="F67" s="58" t="s">
        <v>39</v>
      </c>
      <c r="G67" s="58" t="s">
        <v>34</v>
      </c>
      <c r="H67" s="58" t="str">
        <f>IF(ISERROR(VLOOKUP(F67,Table3[[#All],[Type]],1,FALSE))=FALSE(),"",IF(F67="","",IFERROR(IFERROR(TræningsZone,StigningsløbZone),IF(F67="Intervalløb",IntervalZone,IF(F67="Temposkift",TemposkiftZone,IF(F67="Konkurrenceløb","N/A",IF(F67="Distanceløb",DistanceløbZone,"Ukendt træningstype")))))))</f>
        <v>MT</v>
      </c>
      <c r="I67" s="58" t="str">
        <f>IF(F67="Konkurrenceløb",KonkurrenceløbHastighed,IF(ISERROR(VLOOKUP(F67,Table3[[#All],[Type]],1,FALSE))=FALSE(),"",IF(F67="","",TræningsHastighed)))</f>
        <v>6:24</v>
      </c>
      <c r="J67" s="59">
        <f ca="1">IF(ISERROR(VLOOKUP(F67,Table3[[#All],[Type]],1,FALSE))=FALSE(),SUMIF(OFFSET(B67,1,0,50),B67,OFFSET(J67,1,0,50)),IF(F67="","",IF(ISERROR(VLOOKUP(F67,TræningsZoner!B:B,1,FALSE))=FALSE(),NormalTid,IF(F67="Stigningsløb",StigningsløbTid,IF(F67="Intervalløb",IntervalTid,IF(F67="Temposkift",TemposkiftTid,IF(F67="Konkurrenceløb",KonkurrenceløbTid,IF(F67="Distanceløb",DistanceløbTid,"Ukendt træningstype"))))))))</f>
        <v>10</v>
      </c>
      <c r="K67" s="60">
        <f ca="1">IF(ISERROR(VLOOKUP(F67,Table3[[#All],[Type]],1,FALSE))=FALSE(),SUMIF(OFFSET(B67,1,0,50),B67,OFFSET(K67,1,0,50)),IF(F67="","",IF(ISERROR(VLOOKUP(F67,TræningsZoner!B:B,1,FALSE))=FALSE(),NormalDistance,IF(F67="Stigningsløb",StigningsløbDistance,IF(F67="Intervalløb",IntervalDistance,IF(F67="Temposkift",TemposkiftDistance,IF(F67="konkurrenceløb",KonkurrenceløbDistance,IF(F67="Distanceløb",DistanceløbDistance,"Ukendt træningstype"))))))))</f>
        <v>1.5625</v>
      </c>
      <c r="L67" s="54"/>
      <c r="M67" s="55"/>
      <c r="N67" s="72"/>
    </row>
    <row r="68" spans="1:14" hidden="1" outlineLevel="1" x14ac:dyDescent="0.25">
      <c r="A68" s="52"/>
      <c r="B68" s="57">
        <v>42727</v>
      </c>
      <c r="C68" s="54" t="str">
        <f t="shared" si="3"/>
        <v/>
      </c>
      <c r="D68" s="54" t="str">
        <f t="shared" si="4"/>
        <v/>
      </c>
      <c r="E68" s="54"/>
      <c r="F68" s="58" t="s">
        <v>41</v>
      </c>
      <c r="G68" s="58" t="s">
        <v>34</v>
      </c>
      <c r="H68" s="58" t="str">
        <f>IF(ISERROR(VLOOKUP(F68,Table3[[#All],[Type]],1,FALSE))=FALSE(),"",IF(F68="","",IFERROR(IFERROR(TræningsZone,StigningsløbZone),IF(F68="Intervalløb",IntervalZone,IF(F68="Temposkift",TemposkiftZone,IF(F68="Konkurrenceløb","N/A",IF(F68="Distanceløb",DistanceløbZone,"Ukendt træningstype")))))))</f>
        <v>Rest</v>
      </c>
      <c r="I68" s="58" t="str">
        <f>IF(F68="Konkurrenceløb",KonkurrenceløbHastighed,IF(ISERROR(VLOOKUP(F68,Table3[[#All],[Type]],1,FALSE))=FALSE(),"",IF(F68="","",TræningsHastighed)))</f>
        <v>9:59,5</v>
      </c>
      <c r="J68" s="59">
        <f ca="1">IF(ISERROR(VLOOKUP(F68,Table3[[#All],[Type]],1,FALSE))=FALSE(),SUMIF(OFFSET(B68,1,0,50),B68,OFFSET(J68,1,0,50)),IF(F68="","",IF(ISERROR(VLOOKUP(F68,TræningsZoner!B:B,1,FALSE))=FALSE(),NormalTid,IF(F68="Stigningsløb",StigningsløbTid,IF(F68="Intervalløb",IntervalTid,IF(F68="Temposkift",TemposkiftTid,IF(F68="Konkurrenceløb",KonkurrenceløbTid,IF(F68="Distanceløb",DistanceløbTid,"Ukendt træningstype"))))))))</f>
        <v>10</v>
      </c>
      <c r="K68" s="60">
        <f ca="1">IF(ISERROR(VLOOKUP(F68,Table3[[#All],[Type]],1,FALSE))=FALSE(),SUMIF(OFFSET(B68,1,0,50),B68,OFFSET(K68,1,0,50)),IF(F68="","",IF(ISERROR(VLOOKUP(F68,TræningsZoner!B:B,1,FALSE))=FALSE(),NormalDistance,IF(F68="Stigningsløb",StigningsløbDistance,IF(F68="Intervalløb",IntervalDistance,IF(F68="Temposkift",TemposkiftDistance,IF(F68="konkurrenceløb",KonkurrenceløbDistance,IF(F68="Distanceløb",DistanceløbDistance,"Ukendt træningstype"))))))))</f>
        <v>1.0008340283569641</v>
      </c>
      <c r="L68" s="54"/>
      <c r="M68" s="55"/>
      <c r="N68" s="72"/>
    </row>
    <row r="69" spans="1:14" collapsed="1" x14ac:dyDescent="0.25">
      <c r="A69" s="52">
        <f t="shared" si="0"/>
        <v>42724</v>
      </c>
      <c r="B69" s="53">
        <v>42724</v>
      </c>
      <c r="C69" s="54">
        <f t="shared" si="3"/>
        <v>52</v>
      </c>
      <c r="D69" s="54">
        <f t="shared" si="4"/>
        <v>2016</v>
      </c>
      <c r="E69" s="54" t="s">
        <v>66</v>
      </c>
      <c r="F69" s="55" t="s">
        <v>35</v>
      </c>
      <c r="G69" s="55"/>
      <c r="H69" s="55" t="str">
        <f>IF(ISERROR(VLOOKUP(F69,Table3[[#All],[Type]],1,FALSE))=FALSE(),"",IF(F69="","",IFERROR(IFERROR(TræningsZone,StigningsløbZone),IF(F69="Intervalløb",IntervalZone,IF(F69="Temposkift",TemposkiftZone,IF(F69="Konkurrenceløb","N/A",IF(F69="Distanceløb",DistanceløbZone,"Ukendt træningstype")))))))</f>
        <v/>
      </c>
      <c r="I69" s="55" t="str">
        <f>IF(F69="Konkurrenceløb",KonkurrenceløbHastighed,IF(ISERROR(VLOOKUP(F69,Table3[[#All],[Type]],1,FALSE))=FALSE(),"",IF(F69="","",TræningsHastighed)))</f>
        <v/>
      </c>
      <c r="J69" s="54">
        <f ca="1">IF(ISERROR(VLOOKUP(F69,Table3[[#All],[Type]],1,FALSE))=FALSE(),SUMIF(OFFSET(B69,1,0,50),B69,OFFSET(J69,1,0,50)),IF(F69="","",IF(ISERROR(VLOOKUP(F69,TræningsZoner!B:B,1,FALSE))=FALSE(),NormalTid,IF(F69="Stigningsløb",StigningsløbTid,IF(F69="Intervalløb",IntervalTid,IF(F69="Temposkift",TemposkiftTid,IF(F69="Konkurrenceløb",KonkurrenceløbTid,IF(F69="Distanceløb",DistanceløbTid,"Ukendt træningstype"))))))))</f>
        <v>67.596666666666664</v>
      </c>
      <c r="K69" s="56">
        <f ca="1">IF(ISERROR(VLOOKUP(F69,Table3[[#All],[Type]],1,FALSE))=FALSE(),SUMIF(OFFSET(B69,1,0,50),B69,OFFSET(K69,1,0,50)),IF(F69="","",IF(ISERROR(VLOOKUP(F69,TræningsZoner!B:B,1,FALSE))=FALSE(),NormalDistance,IF(F69="Stigningsløb",StigningsløbDistance,IF(F69="Intervalløb",IntervalDistance,IF(F69="Temposkift",TemposkiftDistance,IF(F69="konkurrenceløb",KonkurrenceløbDistance,IF(F69="Distanceløb",DistanceløbDistance,"Ukendt træningstype"))))))))</f>
        <v>10.010943329967956</v>
      </c>
      <c r="L69" s="54"/>
      <c r="M69" s="55"/>
      <c r="N69" s="72"/>
    </row>
    <row r="70" spans="1:14" s="26" customFormat="1" hidden="1" outlineLevel="1" x14ac:dyDescent="0.25">
      <c r="A70" s="61"/>
      <c r="B70" s="57">
        <v>42724</v>
      </c>
      <c r="C70" s="54" t="str">
        <f t="shared" si="3"/>
        <v/>
      </c>
      <c r="D70" s="54" t="str">
        <f t="shared" si="4"/>
        <v/>
      </c>
      <c r="E70" s="54"/>
      <c r="F70" s="58" t="s">
        <v>23</v>
      </c>
      <c r="G70" s="58" t="s">
        <v>26</v>
      </c>
      <c r="H70" s="58" t="str">
        <f>IF(ISERROR(VLOOKUP(F70,Table3[[#All],[Type]],1,FALSE))=FALSE(),"",IF(F70="","",IFERROR(IFERROR(TræningsZone,StigningsløbZone),IF(F70="Intervalløb",IntervalZone,IF(F70="Temposkift",TemposkiftZone,IF(F70="Konkurrenceløb","N/A",IF(F70="Distanceløb",DistanceløbZone,"Ukendt træningstype")))))))</f>
        <v>Ae1</v>
      </c>
      <c r="I70" s="58" t="str">
        <f>IF(F70="Konkurrenceløb",KonkurrenceløbHastighed,IF(ISERROR(VLOOKUP(F70,Table3[[#All],[Type]],1,FALSE))=FALSE(),"",IF(F70="","",TræningsHastighed)))</f>
        <v>7:07,5</v>
      </c>
      <c r="J70" s="59">
        <f ca="1">IF(ISERROR(VLOOKUP(F70,Table3[[#All],[Type]],1,FALSE))=FALSE(),SUMIF(OFFSET(B70,1,0,50),B70,OFFSET(J70,1,0,50)),IF(F70="","",IF(ISERROR(VLOOKUP(F70,TræningsZoner!B:B,1,FALSE))=FALSE(),NormalTid,IF(F70="Stigningsløb",StigningsløbTid,IF(F70="Intervalløb",IntervalTid,IF(F70="Temposkift",TemposkiftTid,IF(F70="Konkurrenceløb",KonkurrenceløbTid,IF(F70="Distanceløb",DistanceløbTid,"Ukendt træningstype"))))))))</f>
        <v>15</v>
      </c>
      <c r="K70" s="60">
        <f ca="1">IF(ISERROR(VLOOKUP(F70,Table3[[#All],[Type]],1,FALSE))=FALSE(),SUMIF(OFFSET(B70,1,0,50),B70,OFFSET(K70,1,0,50)),IF(F70="","",IF(ISERROR(VLOOKUP(F70,TræningsZoner!B:B,1,FALSE))=FALSE(),NormalDistance,IF(F70="Stigningsløb",StigningsløbDistance,IF(F70="Intervalløb",IntervalDistance,IF(F70="Temposkift",TemposkiftDistance,IF(F70="konkurrenceløb",KonkurrenceløbDistance,IF(F70="Distanceløb",DistanceløbDistance,"Ukendt træningstype"))))))))</f>
        <v>2.1052631578947367</v>
      </c>
      <c r="L70" s="54"/>
      <c r="M70" s="55"/>
      <c r="N70" s="72"/>
    </row>
    <row r="71" spans="1:14" s="26" customFormat="1" hidden="1" outlineLevel="1" x14ac:dyDescent="0.25">
      <c r="A71" s="61"/>
      <c r="B71" s="57">
        <v>42724</v>
      </c>
      <c r="C71" s="54" t="str">
        <f t="shared" si="3"/>
        <v/>
      </c>
      <c r="D71" s="54" t="str">
        <f t="shared" si="4"/>
        <v/>
      </c>
      <c r="E71" s="54"/>
      <c r="F71" s="58" t="s">
        <v>27</v>
      </c>
      <c r="G71" s="58" t="s">
        <v>28</v>
      </c>
      <c r="H71" s="58" t="str">
        <f>IF(ISERROR(VLOOKUP(F71,Table3[[#All],[Type]],1,FALSE))=FALSE(),"",IF(F71="","",IFERROR(IFERROR(TræningsZone,StigningsløbZone),IF(F71="Intervalløb",IntervalZone,IF(F71="Temposkift",TemposkiftZone,IF(F71="Konkurrenceløb","N/A",IF(F71="Distanceløb",DistanceløbZone,"Ukendt træningstype")))))))</f>
        <v>AT</v>
      </c>
      <c r="I71" s="58" t="str">
        <f>IF(F71="Konkurrenceløb",KonkurrenceløbHastighed,IF(ISERROR(VLOOKUP(F71,Table3[[#All],[Type]],1,FALSE))=FALSE(),"",IF(F71="","",TræningsHastighed)))</f>
        <v>5:56</v>
      </c>
      <c r="J71" s="59">
        <f ca="1">IF(ISERROR(VLOOKUP(F71,Table3[[#All],[Type]],1,FALSE))=FALSE(),SUMIF(OFFSET(B71,1,0,50),B71,OFFSET(J71,1,0,50)),IF(F71="","",IF(ISERROR(VLOOKUP(F71,TræningsZoner!B:B,1,FALSE))=FALSE(),NormalTid,IF(F71="Stigningsløb",StigningsløbTid,IF(F71="Intervalløb",IntervalTid,IF(F71="Temposkift",TemposkiftTid,IF(F71="Konkurrenceløb",KonkurrenceløbTid,IF(F71="Distanceløb",DistanceløbTid,"Ukendt træningstype"))))))))</f>
        <v>1.78</v>
      </c>
      <c r="K71" s="60">
        <f ca="1">IF(ISERROR(VLOOKUP(F71,Table3[[#All],[Type]],1,FALSE))=FALSE(),SUMIF(OFFSET(B71,1,0,50),B71,OFFSET(K71,1,0,50)),IF(F71="","",IF(ISERROR(VLOOKUP(F71,TræningsZoner!B:B,1,FALSE))=FALSE(),NormalDistance,IF(F71="Stigningsløb",StigningsløbDistance,IF(F71="Intervalløb",IntervalDistance,IF(F71="Temposkift",TemposkiftDistance,IF(F71="konkurrenceløb",KonkurrenceløbDistance,IF(F71="Distanceløb",DistanceløbDistance,"Ukendt træningstype"))))))))</f>
        <v>0.3</v>
      </c>
      <c r="L71" s="54"/>
      <c r="M71" s="55"/>
      <c r="N71" s="72"/>
    </row>
    <row r="72" spans="1:14" s="26" customFormat="1" hidden="1" outlineLevel="1" x14ac:dyDescent="0.25">
      <c r="A72" s="61"/>
      <c r="B72" s="57">
        <v>42724</v>
      </c>
      <c r="C72" s="54" t="str">
        <f t="shared" si="3"/>
        <v/>
      </c>
      <c r="D72" s="54" t="str">
        <f t="shared" si="4"/>
        <v/>
      </c>
      <c r="E72" s="54"/>
      <c r="F72" s="58" t="s">
        <v>36</v>
      </c>
      <c r="G72" s="58" t="s">
        <v>37</v>
      </c>
      <c r="H72" s="58" t="str">
        <f>IF(ISERROR(VLOOKUP(F72,Table3[[#All],[Type]],1,FALSE))=FALSE(),"",IF(F72="","",IFERROR(IFERROR(TræningsZone,StigningsløbZone),IF(F72="Intervalløb",IntervalZone,IF(F72="Temposkift",TemposkiftZone,IF(F72="Konkurrenceløb","N/A",IF(F72="Distanceløb",DistanceløbZone,"Ukendt træningstype")))))))</f>
        <v>Ae2</v>
      </c>
      <c r="I72" s="58" t="str">
        <f>IF(F72="Konkurrenceløb",KonkurrenceløbHastighed,IF(ISERROR(VLOOKUP(F72,Table3[[#All],[Type]],1,FALSE))=FALSE(),"",IF(F72="","",TræningsHastighed)))</f>
        <v>6:28</v>
      </c>
      <c r="J72" s="59">
        <f ca="1">IF(ISERROR(VLOOKUP(F72,Table3[[#All],[Type]],1,FALSE))=FALSE(),SUMIF(OFFSET(B72,1,0,50),B72,OFFSET(J72,1,0,50)),IF(F72="","",IF(ISERROR(VLOOKUP(F72,TræningsZoner!B:B,1,FALSE))=FALSE(),NormalTid,IF(F72="Stigningsløb",StigningsløbTid,IF(F72="Intervalløb",IntervalTid,IF(F72="Temposkift",TemposkiftTid,IF(F72="Konkurrenceløb",KonkurrenceløbTid,IF(F72="Distanceløb",DistanceløbTid,"Ukendt træningstype"))))))))</f>
        <v>3.2333333333333334</v>
      </c>
      <c r="K72" s="60">
        <f ca="1">IF(ISERROR(VLOOKUP(F72,Table3[[#All],[Type]],1,FALSE))=FALSE(),SUMIF(OFFSET(B72,1,0,50),B72,OFFSET(K72,1,0,50)),IF(F72="","",IF(ISERROR(VLOOKUP(F72,TræningsZoner!B:B,1,FALSE))=FALSE(),NormalDistance,IF(F72="Stigningsløb",StigningsløbDistance,IF(F72="Intervalløb",IntervalDistance,IF(F72="Temposkift",TemposkiftDistance,IF(F72="konkurrenceløb",KonkurrenceløbDistance,IF(F72="Distanceløb",DistanceløbDistance,"Ukendt træningstype"))))))))</f>
        <v>0.5</v>
      </c>
      <c r="L72" s="54"/>
      <c r="M72" s="55"/>
      <c r="N72" s="72"/>
    </row>
    <row r="73" spans="1:14" s="26" customFormat="1" hidden="1" outlineLevel="1" x14ac:dyDescent="0.25">
      <c r="A73" s="61"/>
      <c r="B73" s="57">
        <v>42724</v>
      </c>
      <c r="C73" s="54" t="str">
        <f t="shared" si="3"/>
        <v/>
      </c>
      <c r="D73" s="54" t="str">
        <f t="shared" si="4"/>
        <v/>
      </c>
      <c r="E73" s="54"/>
      <c r="F73" s="58" t="s">
        <v>36</v>
      </c>
      <c r="G73" s="58" t="s">
        <v>38</v>
      </c>
      <c r="H73" s="58" t="str">
        <f>IF(ISERROR(VLOOKUP(F73,Table3[[#All],[Type]],1,FALSE))=FALSE(),"",IF(F73="","",IFERROR(IFERROR(TræningsZone,StigningsløbZone),IF(F73="Intervalløb",IntervalZone,IF(F73="Temposkift",TemposkiftZone,IF(F73="Konkurrenceløb","N/A",IF(F73="Distanceløb",DistanceløbZone,"Ukendt træningstype")))))))</f>
        <v>An1</v>
      </c>
      <c r="I73" s="58" t="str">
        <f>IF(F73="Konkurrenceløb",KonkurrenceløbHastighed,IF(ISERROR(VLOOKUP(F73,Table3[[#All],[Type]],1,FALSE))=FALSE(),"",IF(F73="","",TræningsHastighed)))</f>
        <v>5:42,5</v>
      </c>
      <c r="J73" s="59">
        <f ca="1">IF(ISERROR(VLOOKUP(F73,Table3[[#All],[Type]],1,FALSE))=FALSE(),SUMIF(OFFSET(B73,1,0,50),B73,OFFSET(J73,1,0,50)),IF(F73="","",IF(ISERROR(VLOOKUP(F73,TræningsZoner!B:B,1,FALSE))=FALSE(),NormalTid,IF(F73="Stigningsløb",StigningsløbTid,IF(F73="Intervalløb",IntervalTid,IF(F73="Temposkift",TemposkiftTid,IF(F73="Konkurrenceløb",KonkurrenceløbTid,IF(F73="Distanceløb",DistanceløbTid,"Ukendt træningstype"))))))))</f>
        <v>2.8541666666666665</v>
      </c>
      <c r="K73" s="60">
        <f ca="1">IF(ISERROR(VLOOKUP(F73,Table3[[#All],[Type]],1,FALSE))=FALSE(),SUMIF(OFFSET(B73,1,0,50),B73,OFFSET(K73,1,0,50)),IF(F73="","",IF(ISERROR(VLOOKUP(F73,TræningsZoner!B:B,1,FALSE))=FALSE(),NormalDistance,IF(F73="Stigningsløb",StigningsløbDistance,IF(F73="Intervalløb",IntervalDistance,IF(F73="Temposkift",TemposkiftDistance,IF(F73="konkurrenceløb",KonkurrenceløbDistance,IF(F73="Distanceløb",DistanceløbDistance,"Ukendt træningstype"))))))))</f>
        <v>0.5</v>
      </c>
      <c r="L73" s="54"/>
      <c r="M73" s="55"/>
      <c r="N73" s="72"/>
    </row>
    <row r="74" spans="1:14" s="26" customFormat="1" hidden="1" outlineLevel="1" x14ac:dyDescent="0.25">
      <c r="A74" s="61"/>
      <c r="B74" s="57">
        <v>42724</v>
      </c>
      <c r="C74" s="54" t="str">
        <f t="shared" si="3"/>
        <v/>
      </c>
      <c r="D74" s="54" t="str">
        <f t="shared" si="4"/>
        <v/>
      </c>
      <c r="E74" s="54"/>
      <c r="F74" s="58" t="s">
        <v>36</v>
      </c>
      <c r="G74" s="58" t="s">
        <v>37</v>
      </c>
      <c r="H74" s="58" t="str">
        <f>IF(ISERROR(VLOOKUP(F74,Table3[[#All],[Type]],1,FALSE))=FALSE(),"",IF(F74="","",IFERROR(IFERROR(TræningsZone,StigningsløbZone),IF(F74="Intervalløb",IntervalZone,IF(F74="Temposkift",TemposkiftZone,IF(F74="Konkurrenceløb","N/A",IF(F74="Distanceløb",DistanceløbZone,"Ukendt træningstype")))))))</f>
        <v>Ae2</v>
      </c>
      <c r="I74" s="58" t="str">
        <f>IF(F74="Konkurrenceløb",KonkurrenceløbHastighed,IF(ISERROR(VLOOKUP(F74,Table3[[#All],[Type]],1,FALSE))=FALSE(),"",IF(F74="","",TræningsHastighed)))</f>
        <v>6:28</v>
      </c>
      <c r="J74" s="59">
        <f ca="1">IF(ISERROR(VLOOKUP(F74,Table3[[#All],[Type]],1,FALSE))=FALSE(),SUMIF(OFFSET(B74,1,0,50),B74,OFFSET(J74,1,0,50)),IF(F74="","",IF(ISERROR(VLOOKUP(F74,TræningsZoner!B:B,1,FALSE))=FALSE(),NormalTid,IF(F74="Stigningsløb",StigningsløbTid,IF(F74="Intervalløb",IntervalTid,IF(F74="Temposkift",TemposkiftTid,IF(F74="Konkurrenceløb",KonkurrenceløbTid,IF(F74="Distanceløb",DistanceløbTid,"Ukendt træningstype"))))))))</f>
        <v>3.2333333333333334</v>
      </c>
      <c r="K74" s="60">
        <f ca="1">IF(ISERROR(VLOOKUP(F74,Table3[[#All],[Type]],1,FALSE))=FALSE(),SUMIF(OFFSET(B74,1,0,50),B74,OFFSET(K74,1,0,50)),IF(F74="","",IF(ISERROR(VLOOKUP(F74,TræningsZoner!B:B,1,FALSE))=FALSE(),NormalDistance,IF(F74="Stigningsløb",StigningsløbDistance,IF(F74="Intervalløb",IntervalDistance,IF(F74="Temposkift",TemposkiftDistance,IF(F74="konkurrenceløb",KonkurrenceløbDistance,IF(F74="Distanceløb",DistanceløbDistance,"Ukendt træningstype"))))))))</f>
        <v>0.5</v>
      </c>
      <c r="L74" s="54"/>
      <c r="M74" s="55"/>
      <c r="N74" s="72"/>
    </row>
    <row r="75" spans="1:14" s="26" customFormat="1" hidden="1" outlineLevel="1" x14ac:dyDescent="0.25">
      <c r="A75" s="61"/>
      <c r="B75" s="57">
        <v>42724</v>
      </c>
      <c r="C75" s="54" t="str">
        <f t="shared" si="3"/>
        <v/>
      </c>
      <c r="D75" s="54" t="str">
        <f t="shared" si="4"/>
        <v/>
      </c>
      <c r="E75" s="54"/>
      <c r="F75" s="58" t="s">
        <v>36</v>
      </c>
      <c r="G75" s="58" t="s">
        <v>38</v>
      </c>
      <c r="H75" s="58" t="str">
        <f>IF(ISERROR(VLOOKUP(F75,Table3[[#All],[Type]],1,FALSE))=FALSE(),"",IF(F75="","",IFERROR(IFERROR(TræningsZone,StigningsløbZone),IF(F75="Intervalløb",IntervalZone,IF(F75="Temposkift",TemposkiftZone,IF(F75="Konkurrenceløb","N/A",IF(F75="Distanceløb",DistanceløbZone,"Ukendt træningstype")))))))</f>
        <v>An1</v>
      </c>
      <c r="I75" s="58" t="str">
        <f>IF(F75="Konkurrenceløb",KonkurrenceløbHastighed,IF(ISERROR(VLOOKUP(F75,Table3[[#All],[Type]],1,FALSE))=FALSE(),"",IF(F75="","",TræningsHastighed)))</f>
        <v>5:42,5</v>
      </c>
      <c r="J75" s="59">
        <f ca="1">IF(ISERROR(VLOOKUP(F75,Table3[[#All],[Type]],1,FALSE))=FALSE(),SUMIF(OFFSET(B75,1,0,50),B75,OFFSET(J75,1,0,50)),IF(F75="","",IF(ISERROR(VLOOKUP(F75,TræningsZoner!B:B,1,FALSE))=FALSE(),NormalTid,IF(F75="Stigningsløb",StigningsløbTid,IF(F75="Intervalløb",IntervalTid,IF(F75="Temposkift",TemposkiftTid,IF(F75="Konkurrenceløb",KonkurrenceløbTid,IF(F75="Distanceløb",DistanceløbTid,"Ukendt træningstype"))))))))</f>
        <v>2.8541666666666665</v>
      </c>
      <c r="K75" s="60">
        <f ca="1">IF(ISERROR(VLOOKUP(F75,Table3[[#All],[Type]],1,FALSE))=FALSE(),SUMIF(OFFSET(B75,1,0,50),B75,OFFSET(K75,1,0,50)),IF(F75="","",IF(ISERROR(VLOOKUP(F75,TræningsZoner!B:B,1,FALSE))=FALSE(),NormalDistance,IF(F75="Stigningsløb",StigningsløbDistance,IF(F75="Intervalløb",IntervalDistance,IF(F75="Temposkift",TemposkiftDistance,IF(F75="konkurrenceløb",KonkurrenceløbDistance,IF(F75="Distanceløb",DistanceløbDistance,"Ukendt træningstype"))))))))</f>
        <v>0.5</v>
      </c>
      <c r="L75" s="54"/>
      <c r="M75" s="55"/>
      <c r="N75" s="72"/>
    </row>
    <row r="76" spans="1:14" s="26" customFormat="1" hidden="1" outlineLevel="1" x14ac:dyDescent="0.25">
      <c r="A76" s="61"/>
      <c r="B76" s="57">
        <v>42724</v>
      </c>
      <c r="C76" s="54" t="str">
        <f t="shared" si="3"/>
        <v/>
      </c>
      <c r="D76" s="54" t="str">
        <f t="shared" si="4"/>
        <v/>
      </c>
      <c r="E76" s="54"/>
      <c r="F76" s="58" t="s">
        <v>36</v>
      </c>
      <c r="G76" s="58" t="s">
        <v>37</v>
      </c>
      <c r="H76" s="58" t="str">
        <f>IF(ISERROR(VLOOKUP(F76,Table3[[#All],[Type]],1,FALSE))=FALSE(),"",IF(F76="","",IFERROR(IFERROR(TræningsZone,StigningsløbZone),IF(F76="Intervalløb",IntervalZone,IF(F76="Temposkift",TemposkiftZone,IF(F76="Konkurrenceløb","N/A",IF(F76="Distanceløb",DistanceløbZone,"Ukendt træningstype")))))))</f>
        <v>Ae2</v>
      </c>
      <c r="I76" s="58" t="str">
        <f>IF(F76="Konkurrenceløb",KonkurrenceløbHastighed,IF(ISERROR(VLOOKUP(F76,Table3[[#All],[Type]],1,FALSE))=FALSE(),"",IF(F76="","",TræningsHastighed)))</f>
        <v>6:28</v>
      </c>
      <c r="J76" s="59">
        <f ca="1">IF(ISERROR(VLOOKUP(F76,Table3[[#All],[Type]],1,FALSE))=FALSE(),SUMIF(OFFSET(B76,1,0,50),B76,OFFSET(J76,1,0,50)),IF(F76="","",IF(ISERROR(VLOOKUP(F76,TræningsZoner!B:B,1,FALSE))=FALSE(),NormalTid,IF(F76="Stigningsløb",StigningsløbTid,IF(F76="Intervalløb",IntervalTid,IF(F76="Temposkift",TemposkiftTid,IF(F76="Konkurrenceløb",KonkurrenceløbTid,IF(F76="Distanceløb",DistanceløbTid,"Ukendt træningstype"))))))))</f>
        <v>3.2333333333333334</v>
      </c>
      <c r="K76" s="60">
        <f ca="1">IF(ISERROR(VLOOKUP(F76,Table3[[#All],[Type]],1,FALSE))=FALSE(),SUMIF(OFFSET(B76,1,0,50),B76,OFFSET(K76,1,0,50)),IF(F76="","",IF(ISERROR(VLOOKUP(F76,TræningsZoner!B:B,1,FALSE))=FALSE(),NormalDistance,IF(F76="Stigningsløb",StigningsløbDistance,IF(F76="Intervalløb",IntervalDistance,IF(F76="Temposkift",TemposkiftDistance,IF(F76="konkurrenceløb",KonkurrenceløbDistance,IF(F76="Distanceløb",DistanceløbDistance,"Ukendt træningstype"))))))))</f>
        <v>0.5</v>
      </c>
      <c r="L76" s="54"/>
      <c r="M76" s="55"/>
      <c r="N76" s="72"/>
    </row>
    <row r="77" spans="1:14" s="26" customFormat="1" hidden="1" outlineLevel="1" x14ac:dyDescent="0.25">
      <c r="A77" s="61"/>
      <c r="B77" s="57">
        <v>42724</v>
      </c>
      <c r="C77" s="54" t="str">
        <f t="shared" si="3"/>
        <v/>
      </c>
      <c r="D77" s="54" t="str">
        <f t="shared" si="4"/>
        <v/>
      </c>
      <c r="E77" s="54"/>
      <c r="F77" s="58" t="s">
        <v>41</v>
      </c>
      <c r="G77" s="58" t="s">
        <v>43</v>
      </c>
      <c r="H77" s="58" t="str">
        <f>IF(ISERROR(VLOOKUP(F77,Table3[[#All],[Type]],1,FALSE))=FALSE(),"",IF(F77="","",IFERROR(IFERROR(TræningsZone,StigningsløbZone),IF(F77="Intervalløb",IntervalZone,IF(F77="Temposkift",TemposkiftZone,IF(F77="Konkurrenceløb","N/A",IF(F77="Distanceløb",DistanceløbZone,"Ukendt træningstype")))))))</f>
        <v>Rest</v>
      </c>
      <c r="I77" s="58" t="str">
        <f>IF(F77="Konkurrenceløb",KonkurrenceløbHastighed,IF(ISERROR(VLOOKUP(F77,Table3[[#All],[Type]],1,FALSE))=FALSE(),"",IF(F77="","",TræningsHastighed)))</f>
        <v>9:59,5</v>
      </c>
      <c r="J77" s="59">
        <f ca="1">IF(ISERROR(VLOOKUP(F77,Table3[[#All],[Type]],1,FALSE))=FALSE(),SUMIF(OFFSET(B77,1,0,50),B77,OFFSET(J77,1,0,50)),IF(F77="","",IF(ISERROR(VLOOKUP(F77,TræningsZoner!B:B,1,FALSE))=FALSE(),NormalTid,IF(F77="Stigningsløb",StigningsløbTid,IF(F77="Intervalløb",IntervalTid,IF(F77="Temposkift",TemposkiftTid,IF(F77="Konkurrenceløb",KonkurrenceløbTid,IF(F77="Distanceløb",DistanceløbTid,"Ukendt træningstype"))))))))</f>
        <v>5</v>
      </c>
      <c r="K77" s="60">
        <f ca="1">IF(ISERROR(VLOOKUP(F77,Table3[[#All],[Type]],1,FALSE))=FALSE(),SUMIF(OFFSET(B77,1,0,50),B77,OFFSET(K77,1,0,50)),IF(F77="","",IF(ISERROR(VLOOKUP(F77,TræningsZoner!B:B,1,FALSE))=FALSE(),NormalDistance,IF(F77="Stigningsløb",StigningsløbDistance,IF(F77="Intervalløb",IntervalDistance,IF(F77="Temposkift",TemposkiftDistance,IF(F77="konkurrenceløb",KonkurrenceløbDistance,IF(F77="Distanceløb",DistanceløbDistance,"Ukendt træningstype"))))))))</f>
        <v>0.50041701417848206</v>
      </c>
      <c r="L77" s="54"/>
      <c r="M77" s="55"/>
      <c r="N77" s="72"/>
    </row>
    <row r="78" spans="1:14" s="26" customFormat="1" hidden="1" outlineLevel="1" x14ac:dyDescent="0.25">
      <c r="A78" s="61"/>
      <c r="B78" s="57">
        <v>42724</v>
      </c>
      <c r="C78" s="54" t="str">
        <f t="shared" si="3"/>
        <v/>
      </c>
      <c r="D78" s="54" t="str">
        <f t="shared" si="4"/>
        <v/>
      </c>
      <c r="E78" s="54"/>
      <c r="F78" s="58" t="s">
        <v>36</v>
      </c>
      <c r="G78" s="58" t="s">
        <v>37</v>
      </c>
      <c r="H78" s="58" t="str">
        <f>IF(ISERROR(VLOOKUP(F78,Table3[[#All],[Type]],1,FALSE))=FALSE(),"",IF(F78="","",IFERROR(IFERROR(TræningsZone,StigningsløbZone),IF(F78="Intervalløb",IntervalZone,IF(F78="Temposkift",TemposkiftZone,IF(F78="Konkurrenceløb","N/A",IF(F78="Distanceløb",DistanceløbZone,"Ukendt træningstype")))))))</f>
        <v>Ae2</v>
      </c>
      <c r="I78" s="58" t="str">
        <f>IF(F78="Konkurrenceløb",KonkurrenceløbHastighed,IF(ISERROR(VLOOKUP(F78,Table3[[#All],[Type]],1,FALSE))=FALSE(),"",IF(F78="","",TræningsHastighed)))</f>
        <v>6:28</v>
      </c>
      <c r="J78" s="59">
        <f ca="1">IF(ISERROR(VLOOKUP(F78,Table3[[#All],[Type]],1,FALSE))=FALSE(),SUMIF(OFFSET(B78,1,0,50),B78,OFFSET(J78,1,0,50)),IF(F78="","",IF(ISERROR(VLOOKUP(F78,TræningsZoner!B:B,1,FALSE))=FALSE(),NormalTid,IF(F78="Stigningsløb",StigningsløbTid,IF(F78="Intervalløb",IntervalTid,IF(F78="Temposkift",TemposkiftTid,IF(F78="Konkurrenceløb",KonkurrenceløbTid,IF(F78="Distanceløb",DistanceløbTid,"Ukendt træningstype"))))))))</f>
        <v>3.2333333333333334</v>
      </c>
      <c r="K78" s="60">
        <f ca="1">IF(ISERROR(VLOOKUP(F78,Table3[[#All],[Type]],1,FALSE))=FALSE(),SUMIF(OFFSET(B78,1,0,50),B78,OFFSET(K78,1,0,50)),IF(F78="","",IF(ISERROR(VLOOKUP(F78,TræningsZoner!B:B,1,FALSE))=FALSE(),NormalDistance,IF(F78="Stigningsløb",StigningsløbDistance,IF(F78="Intervalløb",IntervalDistance,IF(F78="Temposkift",TemposkiftDistance,IF(F78="konkurrenceløb",KonkurrenceløbDistance,IF(F78="Distanceløb",DistanceløbDistance,"Ukendt træningstype"))))))))</f>
        <v>0.5</v>
      </c>
      <c r="L78" s="54"/>
      <c r="M78" s="55"/>
      <c r="N78" s="72"/>
    </row>
    <row r="79" spans="1:14" s="26" customFormat="1" hidden="1" outlineLevel="1" x14ac:dyDescent="0.25">
      <c r="A79" s="61"/>
      <c r="B79" s="57">
        <v>42724</v>
      </c>
      <c r="C79" s="54" t="str">
        <f t="shared" si="3"/>
        <v/>
      </c>
      <c r="D79" s="54" t="str">
        <f t="shared" si="4"/>
        <v/>
      </c>
      <c r="E79" s="54"/>
      <c r="F79" s="58" t="s">
        <v>36</v>
      </c>
      <c r="G79" s="58" t="s">
        <v>38</v>
      </c>
      <c r="H79" s="58" t="str">
        <f>IF(ISERROR(VLOOKUP(F79,Table3[[#All],[Type]],1,FALSE))=FALSE(),"",IF(F79="","",IFERROR(IFERROR(TræningsZone,StigningsløbZone),IF(F79="Intervalløb",IntervalZone,IF(F79="Temposkift",TemposkiftZone,IF(F79="Konkurrenceløb","N/A",IF(F79="Distanceløb",DistanceløbZone,"Ukendt træningstype")))))))</f>
        <v>An1</v>
      </c>
      <c r="I79" s="58" t="str">
        <f>IF(F79="Konkurrenceløb",KonkurrenceløbHastighed,IF(ISERROR(VLOOKUP(F79,Table3[[#All],[Type]],1,FALSE))=FALSE(),"",IF(F79="","",TræningsHastighed)))</f>
        <v>5:42,5</v>
      </c>
      <c r="J79" s="59">
        <f ca="1">IF(ISERROR(VLOOKUP(F79,Table3[[#All],[Type]],1,FALSE))=FALSE(),SUMIF(OFFSET(B79,1,0,50),B79,OFFSET(J79,1,0,50)),IF(F79="","",IF(ISERROR(VLOOKUP(F79,TræningsZoner!B:B,1,FALSE))=FALSE(),NormalTid,IF(F79="Stigningsløb",StigningsløbTid,IF(F79="Intervalløb",IntervalTid,IF(F79="Temposkift",TemposkiftTid,IF(F79="Konkurrenceløb",KonkurrenceløbTid,IF(F79="Distanceløb",DistanceløbTid,"Ukendt træningstype"))))))))</f>
        <v>2.8541666666666665</v>
      </c>
      <c r="K79" s="60">
        <f ca="1">IF(ISERROR(VLOOKUP(F79,Table3[[#All],[Type]],1,FALSE))=FALSE(),SUMIF(OFFSET(B79,1,0,50),B79,OFFSET(K79,1,0,50)),IF(F79="","",IF(ISERROR(VLOOKUP(F79,TræningsZoner!B:B,1,FALSE))=FALSE(),NormalDistance,IF(F79="Stigningsløb",StigningsløbDistance,IF(F79="Intervalløb",IntervalDistance,IF(F79="Temposkift",TemposkiftDistance,IF(F79="konkurrenceløb",KonkurrenceløbDistance,IF(F79="Distanceløb",DistanceløbDistance,"Ukendt træningstype"))))))))</f>
        <v>0.5</v>
      </c>
      <c r="L79" s="54"/>
      <c r="M79" s="55"/>
      <c r="N79" s="72"/>
    </row>
    <row r="80" spans="1:14" s="26" customFormat="1" hidden="1" outlineLevel="1" x14ac:dyDescent="0.25">
      <c r="A80" s="61"/>
      <c r="B80" s="57">
        <v>42724</v>
      </c>
      <c r="C80" s="54" t="str">
        <f t="shared" si="3"/>
        <v/>
      </c>
      <c r="D80" s="54" t="str">
        <f t="shared" si="4"/>
        <v/>
      </c>
      <c r="E80" s="54"/>
      <c r="F80" s="58" t="s">
        <v>36</v>
      </c>
      <c r="G80" s="58" t="s">
        <v>37</v>
      </c>
      <c r="H80" s="58" t="str">
        <f>IF(ISERROR(VLOOKUP(F80,Table3[[#All],[Type]],1,FALSE))=FALSE(),"",IF(F80="","",IFERROR(IFERROR(TræningsZone,StigningsløbZone),IF(F80="Intervalløb",IntervalZone,IF(F80="Temposkift",TemposkiftZone,IF(F80="Konkurrenceløb","N/A",IF(F80="Distanceløb",DistanceløbZone,"Ukendt træningstype")))))))</f>
        <v>Ae2</v>
      </c>
      <c r="I80" s="58" t="str">
        <f>IF(F80="Konkurrenceløb",KonkurrenceløbHastighed,IF(ISERROR(VLOOKUP(F80,Table3[[#All],[Type]],1,FALSE))=FALSE(),"",IF(F80="","",TræningsHastighed)))</f>
        <v>6:28</v>
      </c>
      <c r="J80" s="59">
        <f ca="1">IF(ISERROR(VLOOKUP(F80,Table3[[#All],[Type]],1,FALSE))=FALSE(),SUMIF(OFFSET(B80,1,0,50),B80,OFFSET(J80,1,0,50)),IF(F80="","",IF(ISERROR(VLOOKUP(F80,TræningsZoner!B:B,1,FALSE))=FALSE(),NormalTid,IF(F80="Stigningsløb",StigningsløbTid,IF(F80="Intervalløb",IntervalTid,IF(F80="Temposkift",TemposkiftTid,IF(F80="Konkurrenceløb",KonkurrenceløbTid,IF(F80="Distanceløb",DistanceløbTid,"Ukendt træningstype"))))))))</f>
        <v>3.2333333333333334</v>
      </c>
      <c r="K80" s="60">
        <f ca="1">IF(ISERROR(VLOOKUP(F80,Table3[[#All],[Type]],1,FALSE))=FALSE(),SUMIF(OFFSET(B80,1,0,50),B80,OFFSET(K80,1,0,50)),IF(F80="","",IF(ISERROR(VLOOKUP(F80,TræningsZoner!B:B,1,FALSE))=FALSE(),NormalDistance,IF(F80="Stigningsløb",StigningsløbDistance,IF(F80="Intervalløb",IntervalDistance,IF(F80="Temposkift",TemposkiftDistance,IF(F80="konkurrenceløb",KonkurrenceløbDistance,IF(F80="Distanceløb",DistanceløbDistance,"Ukendt træningstype"))))))))</f>
        <v>0.5</v>
      </c>
      <c r="L80" s="54"/>
      <c r="M80" s="55"/>
      <c r="N80" s="72"/>
    </row>
    <row r="81" spans="1:14" s="26" customFormat="1" hidden="1" outlineLevel="1" x14ac:dyDescent="0.25">
      <c r="A81" s="61"/>
      <c r="B81" s="57">
        <v>42724</v>
      </c>
      <c r="C81" s="54" t="str">
        <f t="shared" si="3"/>
        <v/>
      </c>
      <c r="D81" s="54" t="str">
        <f t="shared" si="4"/>
        <v/>
      </c>
      <c r="E81" s="54"/>
      <c r="F81" s="58" t="s">
        <v>36</v>
      </c>
      <c r="G81" s="58" t="s">
        <v>38</v>
      </c>
      <c r="H81" s="58" t="str">
        <f>IF(ISERROR(VLOOKUP(F81,Table3[[#All],[Type]],1,FALSE))=FALSE(),"",IF(F81="","",IFERROR(IFERROR(TræningsZone,StigningsløbZone),IF(F81="Intervalløb",IntervalZone,IF(F81="Temposkift",TemposkiftZone,IF(F81="Konkurrenceløb","N/A",IF(F81="Distanceløb",DistanceløbZone,"Ukendt træningstype")))))))</f>
        <v>An1</v>
      </c>
      <c r="I81" s="58" t="str">
        <f>IF(F81="Konkurrenceløb",KonkurrenceløbHastighed,IF(ISERROR(VLOOKUP(F81,Table3[[#All],[Type]],1,FALSE))=FALSE(),"",IF(F81="","",TræningsHastighed)))</f>
        <v>5:42,5</v>
      </c>
      <c r="J81" s="59">
        <f ca="1">IF(ISERROR(VLOOKUP(F81,Table3[[#All],[Type]],1,FALSE))=FALSE(),SUMIF(OFFSET(B81,1,0,50),B81,OFFSET(J81,1,0,50)),IF(F81="","",IF(ISERROR(VLOOKUP(F81,TræningsZoner!B:B,1,FALSE))=FALSE(),NormalTid,IF(F81="Stigningsløb",StigningsløbTid,IF(F81="Intervalløb",IntervalTid,IF(F81="Temposkift",TemposkiftTid,IF(F81="Konkurrenceløb",KonkurrenceløbTid,IF(F81="Distanceløb",DistanceløbTid,"Ukendt træningstype"))))))))</f>
        <v>2.8541666666666665</v>
      </c>
      <c r="K81" s="60">
        <f ca="1">IF(ISERROR(VLOOKUP(F81,Table3[[#All],[Type]],1,FALSE))=FALSE(),SUMIF(OFFSET(B81,1,0,50),B81,OFFSET(K81,1,0,50)),IF(F81="","",IF(ISERROR(VLOOKUP(F81,TræningsZoner!B:B,1,FALSE))=FALSE(),NormalDistance,IF(F81="Stigningsløb",StigningsløbDistance,IF(F81="Intervalløb",IntervalDistance,IF(F81="Temposkift",TemposkiftDistance,IF(F81="konkurrenceløb",KonkurrenceløbDistance,IF(F81="Distanceløb",DistanceløbDistance,"Ukendt træningstype"))))))))</f>
        <v>0.5</v>
      </c>
      <c r="L81" s="54"/>
      <c r="M81" s="55"/>
      <c r="N81" s="72"/>
    </row>
    <row r="82" spans="1:14" s="26" customFormat="1" hidden="1" outlineLevel="1" x14ac:dyDescent="0.25">
      <c r="A82" s="61"/>
      <c r="B82" s="57">
        <v>42724</v>
      </c>
      <c r="C82" s="54" t="str">
        <f t="shared" si="3"/>
        <v/>
      </c>
      <c r="D82" s="54" t="str">
        <f t="shared" si="4"/>
        <v/>
      </c>
      <c r="E82" s="54"/>
      <c r="F82" s="58" t="s">
        <v>36</v>
      </c>
      <c r="G82" s="58" t="s">
        <v>37</v>
      </c>
      <c r="H82" s="58" t="str">
        <f>IF(ISERROR(VLOOKUP(F82,Table3[[#All],[Type]],1,FALSE))=FALSE(),"",IF(F82="","",IFERROR(IFERROR(TræningsZone,StigningsløbZone),IF(F82="Intervalløb",IntervalZone,IF(F82="Temposkift",TemposkiftZone,IF(F82="Konkurrenceløb","N/A",IF(F82="Distanceløb",DistanceløbZone,"Ukendt træningstype")))))))</f>
        <v>Ae2</v>
      </c>
      <c r="I82" s="58" t="str">
        <f>IF(F82="Konkurrenceløb",KonkurrenceløbHastighed,IF(ISERROR(VLOOKUP(F82,Table3[[#All],[Type]],1,FALSE))=FALSE(),"",IF(F82="","",TræningsHastighed)))</f>
        <v>6:28</v>
      </c>
      <c r="J82" s="59">
        <f ca="1">IF(ISERROR(VLOOKUP(F82,Table3[[#All],[Type]],1,FALSE))=FALSE(),SUMIF(OFFSET(B82,1,0,50),B82,OFFSET(J82,1,0,50)),IF(F82="","",IF(ISERROR(VLOOKUP(F82,TræningsZoner!B:B,1,FALSE))=FALSE(),NormalTid,IF(F82="Stigningsløb",StigningsløbTid,IF(F82="Intervalløb",IntervalTid,IF(F82="Temposkift",TemposkiftTid,IF(F82="Konkurrenceløb",KonkurrenceløbTid,IF(F82="Distanceløb",DistanceløbTid,"Ukendt træningstype"))))))))</f>
        <v>3.2333333333333334</v>
      </c>
      <c r="K82" s="60">
        <f ca="1">IF(ISERROR(VLOOKUP(F82,Table3[[#All],[Type]],1,FALSE))=FALSE(),SUMIF(OFFSET(B82,1,0,50),B82,OFFSET(K82,1,0,50)),IF(F82="","",IF(ISERROR(VLOOKUP(F82,TræningsZoner!B:B,1,FALSE))=FALSE(),NormalDistance,IF(F82="Stigningsløb",StigningsløbDistance,IF(F82="Intervalløb",IntervalDistance,IF(F82="Temposkift",TemposkiftDistance,IF(F82="konkurrenceløb",KonkurrenceløbDistance,IF(F82="Distanceløb",DistanceløbDistance,"Ukendt træningstype"))))))))</f>
        <v>0.5</v>
      </c>
      <c r="L82" s="54"/>
      <c r="M82" s="55"/>
      <c r="N82" s="72"/>
    </row>
    <row r="83" spans="1:14" s="26" customFormat="1" hidden="1" outlineLevel="1" x14ac:dyDescent="0.25">
      <c r="A83" s="61"/>
      <c r="B83" s="57">
        <v>42724</v>
      </c>
      <c r="C83" s="54" t="str">
        <f t="shared" si="3"/>
        <v/>
      </c>
      <c r="D83" s="54" t="str">
        <f t="shared" si="4"/>
        <v/>
      </c>
      <c r="E83" s="54"/>
      <c r="F83" s="58" t="s">
        <v>23</v>
      </c>
      <c r="G83" s="58" t="s">
        <v>26</v>
      </c>
      <c r="H83" s="58" t="str">
        <f>IF(ISERROR(VLOOKUP(F83,Table3[[#All],[Type]],1,FALSE))=FALSE(),"",IF(F83="","",IFERROR(IFERROR(TræningsZone,StigningsløbZone),IF(F83="Intervalløb",IntervalZone,IF(F83="Temposkift",TemposkiftZone,IF(F83="Konkurrenceløb","N/A",IF(F83="Distanceløb",DistanceløbZone,"Ukendt træningstype")))))))</f>
        <v>Ae1</v>
      </c>
      <c r="I83" s="58" t="str">
        <f>IF(F83="Konkurrenceløb",KonkurrenceløbHastighed,IF(ISERROR(VLOOKUP(F83,Table3[[#All],[Type]],1,FALSE))=FALSE(),"",IF(F83="","",TræningsHastighed)))</f>
        <v>7:07,5</v>
      </c>
      <c r="J83" s="59">
        <f ca="1">IF(ISERROR(VLOOKUP(F83,Table3[[#All],[Type]],1,FALSE))=FALSE(),SUMIF(OFFSET(B83,1,0,50),B83,OFFSET(J83,1,0,50)),IF(F83="","",IF(ISERROR(VLOOKUP(F83,TræningsZoner!B:B,1,FALSE))=FALSE(),NormalTid,IF(F83="Stigningsløb",StigningsløbTid,IF(F83="Intervalløb",IntervalTid,IF(F83="Temposkift",TemposkiftTid,IF(F83="Konkurrenceløb",KonkurrenceløbTid,IF(F83="Distanceløb",DistanceløbTid,"Ukendt træningstype"))))))))</f>
        <v>15</v>
      </c>
      <c r="K83" s="60">
        <f ca="1">IF(ISERROR(VLOOKUP(F83,Table3[[#All],[Type]],1,FALSE))=FALSE(),SUMIF(OFFSET(B83,1,0,50),B83,OFFSET(K83,1,0,50)),IF(F83="","",IF(ISERROR(VLOOKUP(F83,TræningsZoner!B:B,1,FALSE))=FALSE(),NormalDistance,IF(F83="Stigningsløb",StigningsløbDistance,IF(F83="Intervalløb",IntervalDistance,IF(F83="Temposkift",TemposkiftDistance,IF(F83="konkurrenceløb",KonkurrenceløbDistance,IF(F83="Distanceløb",DistanceløbDistance,"Ukendt træningstype"))))))))</f>
        <v>2.1052631578947367</v>
      </c>
      <c r="L83" s="54"/>
      <c r="M83" s="55"/>
      <c r="N83" s="72"/>
    </row>
    <row r="84" spans="1:14" collapsed="1" x14ac:dyDescent="0.25">
      <c r="A84" s="52">
        <f t="shared" si="0"/>
        <v>42721</v>
      </c>
      <c r="B84" s="53">
        <v>42721</v>
      </c>
      <c r="C84" s="54">
        <f t="shared" si="3"/>
        <v>51</v>
      </c>
      <c r="D84" s="54">
        <f t="shared" si="4"/>
        <v>2016</v>
      </c>
      <c r="E84" s="54" t="s">
        <v>66</v>
      </c>
      <c r="F84" s="55" t="s">
        <v>31</v>
      </c>
      <c r="G84" s="55"/>
      <c r="H84" s="55" t="str">
        <f>IF(ISERROR(VLOOKUP(F84,Table3[[#All],[Type]],1,FALSE))=FALSE(),"",IF(F84="","",IFERROR(IFERROR(TræningsZone,StigningsløbZone),IF(F84="Intervalløb",IntervalZone,IF(F84="Temposkift",TemposkiftZone,IF(F84="Konkurrenceløb","N/A",IF(F84="Distanceløb",DistanceløbZone,"Ukendt træningstype")))))))</f>
        <v/>
      </c>
      <c r="I84" s="55" t="str">
        <f>IF(F84="Konkurrenceløb",KonkurrenceløbHastighed,IF(ISERROR(VLOOKUP(F84,Table3[[#All],[Type]],1,FALSE))=FALSE(),"",IF(F84="","",TræningsHastighed)))</f>
        <v/>
      </c>
      <c r="J84" s="54">
        <f ca="1">IF(ISERROR(VLOOKUP(F84,Table3[[#All],[Type]],1,FALSE))=FALSE(),SUMIF(OFFSET(B84,1,0,50),B84,OFFSET(J84,1,0,50)),IF(F84="","",IF(ISERROR(VLOOKUP(F84,TræningsZoner!B:B,1,FALSE))=FALSE(),NormalTid,IF(F84="Stigningsløb",StigningsløbTid,IF(F84="Intervalløb",IntervalTid,IF(F84="Temposkift",TemposkiftTid,IF(F84="Konkurrenceløb",KonkurrenceløbTid,IF(F84="Distanceløb",DistanceløbTid,"Ukendt træningstype"))))))))</f>
        <v>85</v>
      </c>
      <c r="K84" s="56">
        <f ca="1">IF(ISERROR(VLOOKUP(F84,Table3[[#All],[Type]],1,FALSE))=FALSE(),SUMIF(OFFSET(B84,1,0,50),B84,OFFSET(K84,1,0,50)),IF(F84="","",IF(ISERROR(VLOOKUP(F84,TræningsZoner!B:B,1,FALSE))=FALSE(),NormalDistance,IF(F84="Stigningsløb",StigningsløbDistance,IF(F84="Intervalløb",IntervalDistance,IF(F84="Temposkift",TemposkiftDistance,IF(F84="konkurrenceløb",KonkurrenceløbDistance,IF(F84="Distanceløb",DistanceløbDistance,"Ukendt træningstype"))))))))</f>
        <v>10.533450058083309</v>
      </c>
      <c r="L84" s="54"/>
      <c r="M84" s="55"/>
      <c r="N84" s="72"/>
    </row>
    <row r="85" spans="1:14" outlineLevel="1" x14ac:dyDescent="0.25">
      <c r="A85" s="52"/>
      <c r="B85" s="57">
        <v>42721</v>
      </c>
      <c r="C85" s="54" t="str">
        <f t="shared" si="3"/>
        <v/>
      </c>
      <c r="D85" s="54" t="str">
        <f t="shared" si="4"/>
        <v/>
      </c>
      <c r="E85" s="54"/>
      <c r="F85" s="58" t="s">
        <v>41</v>
      </c>
      <c r="G85" s="58" t="s">
        <v>24</v>
      </c>
      <c r="H85" s="58" t="str">
        <f>IF(ISERROR(VLOOKUP(F85,Table3[[#All],[Type]],1,FALSE))=FALSE(),"",IF(F85="","",IFERROR(IFERROR(TræningsZone,StigningsløbZone),IF(F85="Intervalløb",IntervalZone,IF(F85="Temposkift",TemposkiftZone,IF(F85="Konkurrenceløb","N/A",IF(F85="Distanceløb",DistanceløbZone,"Ukendt træningstype")))))))</f>
        <v>Rest</v>
      </c>
      <c r="I85" s="58" t="str">
        <f>IF(F85="Konkurrenceløb",KonkurrenceløbHastighed,IF(ISERROR(VLOOKUP(F85,Table3[[#All],[Type]],1,FALSE))=FALSE(),"",IF(F85="","",TræningsHastighed)))</f>
        <v>9:59,5</v>
      </c>
      <c r="J85" s="59">
        <f ca="1">IF(ISERROR(VLOOKUP(F85,Table3[[#All],[Type]],1,FALSE))=FALSE(),SUMIF(OFFSET(B85,1,0,50),B85,OFFSET(J85,1,0,50)),IF(F85="","",IF(ISERROR(VLOOKUP(F85,TræningsZoner!B:B,1,FALSE))=FALSE(),NormalTid,IF(F85="Stigningsløb",StigningsløbTid,IF(F85="Intervalløb",IntervalTid,IF(F85="Temposkift",TemposkiftTid,IF(F85="Konkurrenceløb",KonkurrenceløbTid,IF(F85="Distanceløb",DistanceløbTid,"Ukendt træningstype"))))))))</f>
        <v>30</v>
      </c>
      <c r="K85" s="60">
        <f ca="1">IF(ISERROR(VLOOKUP(F85,Table3[[#All],[Type]],1,FALSE))=FALSE(),SUMIF(OFFSET(B85,1,0,50),B85,OFFSET(K85,1,0,50)),IF(F85="","",IF(ISERROR(VLOOKUP(F85,TræningsZoner!B:B,1,FALSE))=FALSE(),NormalDistance,IF(F85="Stigningsløb",StigningsløbDistance,IF(F85="Intervalløb",IntervalDistance,IF(F85="Temposkift",TemposkiftDistance,IF(F85="konkurrenceløb",KonkurrenceløbDistance,IF(F85="Distanceløb",DistanceløbDistance,"Ukendt træningstype"))))))))</f>
        <v>3.0025020850708923</v>
      </c>
      <c r="L85" s="54"/>
      <c r="M85" s="55"/>
      <c r="N85" s="72"/>
    </row>
    <row r="86" spans="1:14" outlineLevel="1" x14ac:dyDescent="0.25">
      <c r="A86" s="52"/>
      <c r="B86" s="57">
        <v>42721</v>
      </c>
      <c r="C86" s="54" t="str">
        <f t="shared" si="3"/>
        <v/>
      </c>
      <c r="D86" s="54" t="str">
        <f t="shared" si="4"/>
        <v/>
      </c>
      <c r="E86" s="54"/>
      <c r="F86" s="58" t="s">
        <v>23</v>
      </c>
      <c r="G86" s="58" t="s">
        <v>26</v>
      </c>
      <c r="H86" s="58" t="str">
        <f>IF(ISERROR(VLOOKUP(F86,Table3[[#All],[Type]],1,FALSE))=FALSE(),"",IF(F86="","",IFERROR(IFERROR(TræningsZone,StigningsløbZone),IF(F86="Intervalløb",IntervalZone,IF(F86="Temposkift",TemposkiftZone,IF(F86="Konkurrenceløb","N/A",IF(F86="Distanceløb",DistanceløbZone,"Ukendt træningstype")))))))</f>
        <v>Ae1</v>
      </c>
      <c r="I86" s="58" t="str">
        <f>IF(F86="Konkurrenceløb",KonkurrenceløbHastighed,IF(ISERROR(VLOOKUP(F86,Table3[[#All],[Type]],1,FALSE))=FALSE(),"",IF(F86="","",TræningsHastighed)))</f>
        <v>7:07,5</v>
      </c>
      <c r="J86" s="59">
        <f ca="1">IF(ISERROR(VLOOKUP(F86,Table3[[#All],[Type]],1,FALSE))=FALSE(),SUMIF(OFFSET(B86,1,0,50),B86,OFFSET(J86,1,0,50)),IF(F86="","",IF(ISERROR(VLOOKUP(F86,TræningsZoner!B:B,1,FALSE))=FALSE(),NormalTid,IF(F86="Stigningsløb",StigningsløbTid,IF(F86="Intervalløb",IntervalTid,IF(F86="Temposkift",TemposkiftTid,IF(F86="Konkurrenceløb",KonkurrenceløbTid,IF(F86="Distanceløb",DistanceløbTid,"Ukendt træningstype"))))))))</f>
        <v>15</v>
      </c>
      <c r="K86" s="60">
        <f ca="1">IF(ISERROR(VLOOKUP(F86,Table3[[#All],[Type]],1,FALSE))=FALSE(),SUMIF(OFFSET(B86,1,0,50),B86,OFFSET(K86,1,0,50)),IF(F86="","",IF(ISERROR(VLOOKUP(F86,TræningsZoner!B:B,1,FALSE))=FALSE(),NormalDistance,IF(F86="Stigningsløb",StigningsløbDistance,IF(F86="Intervalløb",IntervalDistance,IF(F86="Temposkift",TemposkiftDistance,IF(F86="konkurrenceløb",KonkurrenceløbDistance,IF(F86="Distanceløb",DistanceløbDistance,"Ukendt træningstype"))))))))</f>
        <v>2.1052631578947367</v>
      </c>
      <c r="L86" s="54"/>
      <c r="M86" s="55"/>
      <c r="N86" s="72"/>
    </row>
    <row r="87" spans="1:14" outlineLevel="1" x14ac:dyDescent="0.25">
      <c r="A87" s="52"/>
      <c r="B87" s="57">
        <v>42721</v>
      </c>
      <c r="C87" s="54" t="str">
        <f t="shared" si="3"/>
        <v/>
      </c>
      <c r="D87" s="54" t="str">
        <f t="shared" si="4"/>
        <v/>
      </c>
      <c r="E87" s="54"/>
      <c r="F87" s="58" t="s">
        <v>32</v>
      </c>
      <c r="G87" s="58" t="s">
        <v>34</v>
      </c>
      <c r="H87" s="58" t="str">
        <f>IF(ISERROR(VLOOKUP(F87,Table3[[#All],[Type]],1,FALSE))=FALSE(),"",IF(F87="","",IFERROR(IFERROR(TræningsZone,StigningsløbZone),IF(F87="Intervalløb",IntervalZone,IF(F87="Temposkift",TemposkiftZone,IF(F87="Konkurrenceløb","N/A",IF(F87="Distanceløb",DistanceløbZone,"Ukendt træningstype")))))))</f>
        <v>Ae2</v>
      </c>
      <c r="I87" s="58" t="str">
        <f>IF(F87="Konkurrenceløb",KonkurrenceløbHastighed,IF(ISERROR(VLOOKUP(F87,Table3[[#All],[Type]],1,FALSE))=FALSE(),"",IF(F87="","",TræningsHastighed)))</f>
        <v>6:28</v>
      </c>
      <c r="J87" s="59">
        <f ca="1">IF(ISERROR(VLOOKUP(F87,Table3[[#All],[Type]],1,FALSE))=FALSE(),SUMIF(OFFSET(B87,1,0,50),B87,OFFSET(J87,1,0,50)),IF(F87="","",IF(ISERROR(VLOOKUP(F87,TræningsZoner!B:B,1,FALSE))=FALSE(),NormalTid,IF(F87="Stigningsløb",StigningsløbTid,IF(F87="Intervalløb",IntervalTid,IF(F87="Temposkift",TemposkiftTid,IF(F87="Konkurrenceløb",KonkurrenceløbTid,IF(F87="Distanceløb",DistanceløbTid,"Ukendt træningstype"))))))))</f>
        <v>10</v>
      </c>
      <c r="K87" s="60">
        <f ca="1">IF(ISERROR(VLOOKUP(F87,Table3[[#All],[Type]],1,FALSE))=FALSE(),SUMIF(OFFSET(B87,1,0,50),B87,OFFSET(K87,1,0,50)),IF(F87="","",IF(ISERROR(VLOOKUP(F87,TræningsZoner!B:B,1,FALSE))=FALSE(),NormalDistance,IF(F87="Stigningsløb",StigningsløbDistance,IF(F87="Intervalløb",IntervalDistance,IF(F87="Temposkift",TemposkiftDistance,IF(F87="konkurrenceløb",KonkurrenceløbDistance,IF(F87="Distanceløb",DistanceløbDistance,"Ukendt træningstype"))))))))</f>
        <v>1.5463917525773196</v>
      </c>
      <c r="L87" s="54"/>
      <c r="M87" s="55"/>
      <c r="N87" s="72"/>
    </row>
    <row r="88" spans="1:14" outlineLevel="1" x14ac:dyDescent="0.25">
      <c r="A88" s="52"/>
      <c r="B88" s="57">
        <v>42721</v>
      </c>
      <c r="C88" s="54" t="str">
        <f t="shared" si="3"/>
        <v/>
      </c>
      <c r="D88" s="54" t="str">
        <f t="shared" si="4"/>
        <v/>
      </c>
      <c r="E88" s="54"/>
      <c r="F88" s="58" t="s">
        <v>41</v>
      </c>
      <c r="G88" s="58" t="s">
        <v>34</v>
      </c>
      <c r="H88" s="58" t="str">
        <f>IF(ISERROR(VLOOKUP(F88,Table3[[#All],[Type]],1,FALSE))=FALSE(),"",IF(F88="","",IFERROR(IFERROR(TræningsZone,StigningsløbZone),IF(F88="Intervalløb",IntervalZone,IF(F88="Temposkift",TemposkiftZone,IF(F88="Konkurrenceløb","N/A",IF(F88="Distanceløb",DistanceløbZone,"Ukendt træningstype")))))))</f>
        <v>Rest</v>
      </c>
      <c r="I88" s="58" t="str">
        <f>IF(F88="Konkurrenceløb",KonkurrenceløbHastighed,IF(ISERROR(VLOOKUP(F88,Table3[[#All],[Type]],1,FALSE))=FALSE(),"",IF(F88="","",TræningsHastighed)))</f>
        <v>9:59,5</v>
      </c>
      <c r="J88" s="59">
        <f ca="1">IF(ISERROR(VLOOKUP(F88,Table3[[#All],[Type]],1,FALSE))=FALSE(),SUMIF(OFFSET(B88,1,0,50),B88,OFFSET(J88,1,0,50)),IF(F88="","",IF(ISERROR(VLOOKUP(F88,TræningsZoner!B:B,1,FALSE))=FALSE(),NormalTid,IF(F88="Stigningsløb",StigningsløbTid,IF(F88="Intervalløb",IntervalTid,IF(F88="Temposkift",TemposkiftTid,IF(F88="Konkurrenceløb",KonkurrenceløbTid,IF(F88="Distanceløb",DistanceløbTid,"Ukendt træningstype"))))))))</f>
        <v>10</v>
      </c>
      <c r="K88" s="60">
        <f ca="1">IF(ISERROR(VLOOKUP(F88,Table3[[#All],[Type]],1,FALSE))=FALSE(),SUMIF(OFFSET(B88,1,0,50),B88,OFFSET(K88,1,0,50)),IF(F88="","",IF(ISERROR(VLOOKUP(F88,TræningsZoner!B:B,1,FALSE))=FALSE(),NormalDistance,IF(F88="Stigningsløb",StigningsløbDistance,IF(F88="Intervalløb",IntervalDistance,IF(F88="Temposkift",TemposkiftDistance,IF(F88="konkurrenceløb",KonkurrenceløbDistance,IF(F88="Distanceløb",DistanceløbDistance,"Ukendt træningstype"))))))))</f>
        <v>1.0008340283569641</v>
      </c>
      <c r="L88" s="54"/>
      <c r="M88" s="55"/>
      <c r="N88" s="72"/>
    </row>
    <row r="89" spans="1:14" outlineLevel="1" x14ac:dyDescent="0.25">
      <c r="A89" s="52"/>
      <c r="B89" s="57">
        <v>42721</v>
      </c>
      <c r="C89" s="54" t="str">
        <f t="shared" si="3"/>
        <v/>
      </c>
      <c r="D89" s="54" t="str">
        <f t="shared" si="4"/>
        <v/>
      </c>
      <c r="E89" s="54"/>
      <c r="F89" s="58" t="s">
        <v>23</v>
      </c>
      <c r="G89" s="58" t="s">
        <v>26</v>
      </c>
      <c r="H89" s="58" t="str">
        <f>IF(ISERROR(VLOOKUP(F89,Table3[[#All],[Type]],1,FALSE))=FALSE(),"",IF(F89="","",IFERROR(IFERROR(TræningsZone,StigningsløbZone),IF(F89="Intervalløb",IntervalZone,IF(F89="Temposkift",TemposkiftZone,IF(F89="Konkurrenceløb","N/A",IF(F89="Distanceløb",DistanceløbZone,"Ukendt træningstype")))))))</f>
        <v>Ae1</v>
      </c>
      <c r="I89" s="58" t="str">
        <f>IF(F89="Konkurrenceløb",KonkurrenceløbHastighed,IF(ISERROR(VLOOKUP(F89,Table3[[#All],[Type]],1,FALSE))=FALSE(),"",IF(F89="","",TræningsHastighed)))</f>
        <v>7:07,5</v>
      </c>
      <c r="J89" s="59">
        <f ca="1">IF(ISERROR(VLOOKUP(F89,Table3[[#All],[Type]],1,FALSE))=FALSE(),SUMIF(OFFSET(B89,1,0,50),B89,OFFSET(J89,1,0,50)),IF(F89="","",IF(ISERROR(VLOOKUP(F89,TræningsZoner!B:B,1,FALSE))=FALSE(),NormalTid,IF(F89="Stigningsløb",StigningsløbTid,IF(F89="Intervalløb",IntervalTid,IF(F89="Temposkift",TemposkiftTid,IF(F89="Konkurrenceløb",KonkurrenceløbTid,IF(F89="Distanceløb",DistanceløbTid,"Ukendt træningstype"))))))))</f>
        <v>15</v>
      </c>
      <c r="K89" s="60">
        <f ca="1">IF(ISERROR(VLOOKUP(F89,Table3[[#All],[Type]],1,FALSE))=FALSE(),SUMIF(OFFSET(B89,1,0,50),B89,OFFSET(K89,1,0,50)),IF(F89="","",IF(ISERROR(VLOOKUP(F89,TræningsZoner!B:B,1,FALSE))=FALSE(),NormalDistance,IF(F89="Stigningsløb",StigningsløbDistance,IF(F89="Intervalløb",IntervalDistance,IF(F89="Temposkift",TemposkiftDistance,IF(F89="konkurrenceløb",KonkurrenceløbDistance,IF(F89="Distanceløb",DistanceløbDistance,"Ukendt træningstype"))))))))</f>
        <v>2.1052631578947367</v>
      </c>
      <c r="L89" s="54"/>
      <c r="M89" s="55"/>
      <c r="N89" s="72"/>
    </row>
    <row r="90" spans="1:14" outlineLevel="1" x14ac:dyDescent="0.25">
      <c r="A90" s="52"/>
      <c r="B90" s="57">
        <v>42721</v>
      </c>
      <c r="C90" s="54" t="str">
        <f t="shared" si="3"/>
        <v/>
      </c>
      <c r="D90" s="54" t="str">
        <f t="shared" si="4"/>
        <v/>
      </c>
      <c r="E90" s="54"/>
      <c r="F90" s="58" t="s">
        <v>32</v>
      </c>
      <c r="G90" s="58" t="s">
        <v>43</v>
      </c>
      <c r="H90" s="58" t="str">
        <f>IF(ISERROR(VLOOKUP(F90,Table3[[#All],[Type]],1,FALSE))=FALSE(),"",IF(F90="","",IFERROR(IFERROR(TræningsZone,StigningsløbZone),IF(F90="Intervalløb",IntervalZone,IF(F90="Temposkift",TemposkiftZone,IF(F90="Konkurrenceløb","N/A",IF(F90="Distanceløb",DistanceløbZone,"Ukendt træningstype")))))))</f>
        <v>Ae2</v>
      </c>
      <c r="I90" s="58" t="str">
        <f>IF(F90="Konkurrenceløb",KonkurrenceløbHastighed,IF(ISERROR(VLOOKUP(F90,Table3[[#All],[Type]],1,FALSE))=FALSE(),"",IF(F90="","",TræningsHastighed)))</f>
        <v>6:28</v>
      </c>
      <c r="J90" s="59">
        <f ca="1">IF(ISERROR(VLOOKUP(F90,Table3[[#All],[Type]],1,FALSE))=FALSE(),SUMIF(OFFSET(B90,1,0,50),B90,OFFSET(J90,1,0,50)),IF(F90="","",IF(ISERROR(VLOOKUP(F90,TræningsZoner!B:B,1,FALSE))=FALSE(),NormalTid,IF(F90="Stigningsløb",StigningsløbTid,IF(F90="Intervalløb",IntervalTid,IF(F90="Temposkift",TemposkiftTid,IF(F90="Konkurrenceløb",KonkurrenceløbTid,IF(F90="Distanceløb",DistanceløbTid,"Ukendt træningstype"))))))))</f>
        <v>5</v>
      </c>
      <c r="K90" s="60">
        <f ca="1">IF(ISERROR(VLOOKUP(F90,Table3[[#All],[Type]],1,FALSE))=FALSE(),SUMIF(OFFSET(B90,1,0,50),B90,OFFSET(K90,1,0,50)),IF(F90="","",IF(ISERROR(VLOOKUP(F90,TræningsZoner!B:B,1,FALSE))=FALSE(),NormalDistance,IF(F90="Stigningsløb",StigningsløbDistance,IF(F90="Intervalløb",IntervalDistance,IF(F90="Temposkift",TemposkiftDistance,IF(F90="konkurrenceløb",KonkurrenceløbDistance,IF(F90="Distanceløb",DistanceløbDistance,"Ukendt træningstype"))))))))</f>
        <v>0.77319587628865982</v>
      </c>
      <c r="L90" s="54"/>
      <c r="M90" s="55"/>
      <c r="N90" s="72"/>
    </row>
    <row r="91" spans="1:14" x14ac:dyDescent="0.25">
      <c r="A91" s="52">
        <f t="shared" si="0"/>
        <v>42719</v>
      </c>
      <c r="B91" s="53">
        <v>42719</v>
      </c>
      <c r="C91" s="54">
        <f t="shared" si="3"/>
        <v>51</v>
      </c>
      <c r="D91" s="54">
        <f t="shared" si="4"/>
        <v>2016</v>
      </c>
      <c r="E91" s="54" t="s">
        <v>66</v>
      </c>
      <c r="F91" s="55" t="s">
        <v>22</v>
      </c>
      <c r="G91" s="55"/>
      <c r="H91" s="55" t="str">
        <f>IF(ISERROR(VLOOKUP(F91,Table3[[#All],[Type]],1,FALSE))=FALSE(),"",IF(F91="","",IFERROR(IFERROR(TræningsZone,StigningsløbZone),IF(F91="Intervalløb",IntervalZone,IF(F91="Temposkift",TemposkiftZone,IF(F91="Konkurrenceløb","N/A",IF(F91="Distanceløb",DistanceløbZone,"Ukendt træningstype")))))))</f>
        <v/>
      </c>
      <c r="I91" s="55" t="str">
        <f>IF(F91="Konkurrenceløb",KonkurrenceløbHastighed,IF(ISERROR(VLOOKUP(F91,Table3[[#All],[Type]],1,FALSE))=FALSE(),"",IF(F91="","",TræningsHastighed)))</f>
        <v/>
      </c>
      <c r="J91" s="54">
        <f ca="1">IF(ISERROR(VLOOKUP(F91,Table3[[#All],[Type]],1,FALSE))=FALSE(),SUMIF(OFFSET(B91,1,0,50),B91,OFFSET(J91,1,0,50)),IF(F91="","",IF(ISERROR(VLOOKUP(F91,TræningsZoner!B:B,1,FALSE))=FALSE(),NormalTid,IF(F91="Stigningsløb",StigningsløbTid,IF(F91="Intervalløb",IntervalTid,IF(F91="Temposkift",TemposkiftTid,IF(F91="Konkurrenceløb",KonkurrenceløbTid,IF(F91="Distanceløb",DistanceløbTid,"Ukendt træningstype"))))))))</f>
        <v>50</v>
      </c>
      <c r="K91" s="56">
        <f ca="1">IF(ISERROR(VLOOKUP(F91,Table3[[#All],[Type]],1,FALSE))=FALSE(),SUMIF(OFFSET(B91,1,0,50),B91,OFFSET(K91,1,0,50)),IF(F91="","",IF(ISERROR(VLOOKUP(F91,TræningsZoner!B:B,1,FALSE))=FALSE(),NormalDistance,IF(F91="Stigningsløb",StigningsløbDistance,IF(F91="Intervalløb",IntervalDistance,IF(F91="Temposkift",TemposkiftDistance,IF(F91="konkurrenceløb",KonkurrenceløbDistance,IF(F91="Distanceløb",DistanceløbDistance,"Ukendt træningstype"))))))))</f>
        <v>6.9328515722166131</v>
      </c>
      <c r="L91" s="54"/>
      <c r="M91" s="55"/>
      <c r="N91" s="72"/>
    </row>
    <row r="92" spans="1:14" outlineLevel="1" x14ac:dyDescent="0.25">
      <c r="A92" s="52"/>
      <c r="B92" s="57">
        <v>42719</v>
      </c>
      <c r="C92" s="54" t="str">
        <f t="shared" si="3"/>
        <v/>
      </c>
      <c r="D92" s="54" t="str">
        <f t="shared" si="4"/>
        <v/>
      </c>
      <c r="E92" s="54"/>
      <c r="F92" s="58" t="s">
        <v>23</v>
      </c>
      <c r="G92" s="58" t="s">
        <v>34</v>
      </c>
      <c r="H92" s="58" t="str">
        <f>IF(ISERROR(VLOOKUP(F92,Table3[[#All],[Type]],1,FALSE))=FALSE(),"",IF(F92="","",IFERROR(IFERROR(TræningsZone,StigningsløbZone),IF(F92="Intervalløb",IntervalZone,IF(F92="Temposkift",TemposkiftZone,IF(F92="Konkurrenceløb","N/A",IF(F92="Distanceløb",DistanceløbZone,"Ukendt træningstype")))))))</f>
        <v>Ae1</v>
      </c>
      <c r="I92" s="58" t="str">
        <f>IF(F92="Konkurrenceløb",KonkurrenceløbHastighed,IF(ISERROR(VLOOKUP(F92,Table3[[#All],[Type]],1,FALSE))=FALSE(),"",IF(F92="","",TræningsHastighed)))</f>
        <v>7:07,5</v>
      </c>
      <c r="J92" s="59">
        <f ca="1">IF(ISERROR(VLOOKUP(F92,Table3[[#All],[Type]],1,FALSE))=FALSE(),SUMIF(OFFSET(B92,1,0,50),B92,OFFSET(J92,1,0,50)),IF(F92="","",IF(ISERROR(VLOOKUP(F92,TræningsZoner!B:B,1,FALSE))=FALSE(),NormalTid,IF(F92="Stigningsløb",StigningsløbTid,IF(F92="Intervalløb",IntervalTid,IF(F92="Temposkift",TemposkiftTid,IF(F92="Konkurrenceløb",KonkurrenceløbTid,IF(F92="Distanceløb",DistanceløbTid,"Ukendt træningstype"))))))))</f>
        <v>10</v>
      </c>
      <c r="K92" s="60">
        <f ca="1">IF(ISERROR(VLOOKUP(F92,Table3[[#All],[Type]],1,FALSE))=FALSE(),SUMIF(OFFSET(B92,1,0,50),B92,OFFSET(K92,1,0,50)),IF(F92="","",IF(ISERROR(VLOOKUP(F92,TræningsZoner!B:B,1,FALSE))=FALSE(),NormalDistance,IF(F92="Stigningsløb",StigningsløbDistance,IF(F92="Intervalløb",IntervalDistance,IF(F92="Temposkift",TemposkiftDistance,IF(F92="konkurrenceløb",KonkurrenceløbDistance,IF(F92="Distanceløb",DistanceløbDistance,"Ukendt træningstype"))))))))</f>
        <v>1.4035087719298245</v>
      </c>
      <c r="L92" s="54"/>
      <c r="M92" s="55"/>
      <c r="N92" s="72"/>
    </row>
    <row r="93" spans="1:14" outlineLevel="1" x14ac:dyDescent="0.25">
      <c r="A93" s="52"/>
      <c r="B93" s="57">
        <v>42719</v>
      </c>
      <c r="C93" s="54" t="str">
        <f t="shared" si="3"/>
        <v/>
      </c>
      <c r="D93" s="54" t="str">
        <f t="shared" si="4"/>
        <v/>
      </c>
      <c r="E93" s="54"/>
      <c r="F93" s="58" t="s">
        <v>39</v>
      </c>
      <c r="G93" s="58" t="s">
        <v>34</v>
      </c>
      <c r="H93" s="58" t="str">
        <f>IF(ISERROR(VLOOKUP(F93,Table3[[#All],[Type]],1,FALSE))=FALSE(),"",IF(F93="","",IFERROR(IFERROR(TræningsZone,StigningsløbZone),IF(F93="Intervalløb",IntervalZone,IF(F93="Temposkift",TemposkiftZone,IF(F93="Konkurrenceløb","N/A",IF(F93="Distanceløb",DistanceløbZone,"Ukendt træningstype")))))))</f>
        <v>MT</v>
      </c>
      <c r="I93" s="58" t="str">
        <f>IF(F93="Konkurrenceløb",KonkurrenceløbHastighed,IF(ISERROR(VLOOKUP(F93,Table3[[#All],[Type]],1,FALSE))=FALSE(),"",IF(F93="","",TræningsHastighed)))</f>
        <v>6:24</v>
      </c>
      <c r="J93" s="59">
        <f ca="1">IF(ISERROR(VLOOKUP(F93,Table3[[#All],[Type]],1,FALSE))=FALSE(),SUMIF(OFFSET(B93,1,0,50),B93,OFFSET(J93,1,0,50)),IF(F93="","",IF(ISERROR(VLOOKUP(F93,TræningsZoner!B:B,1,FALSE))=FALSE(),NormalTid,IF(F93="Stigningsløb",StigningsløbTid,IF(F93="Intervalløb",IntervalTid,IF(F93="Temposkift",TemposkiftTid,IF(F93="Konkurrenceløb",KonkurrenceløbTid,IF(F93="Distanceløb",DistanceløbTid,"Ukendt træningstype"))))))))</f>
        <v>10</v>
      </c>
      <c r="K93" s="60">
        <f ca="1">IF(ISERROR(VLOOKUP(F93,Table3[[#All],[Type]],1,FALSE))=FALSE(),SUMIF(OFFSET(B93,1,0,50),B93,OFFSET(K93,1,0,50)),IF(F93="","",IF(ISERROR(VLOOKUP(F93,TræningsZoner!B:B,1,FALSE))=FALSE(),NormalDistance,IF(F93="Stigningsløb",StigningsløbDistance,IF(F93="Intervalløb",IntervalDistance,IF(F93="Temposkift",TemposkiftDistance,IF(F93="konkurrenceløb",KonkurrenceløbDistance,IF(F93="Distanceløb",DistanceløbDistance,"Ukendt træningstype"))))))))</f>
        <v>1.5625</v>
      </c>
      <c r="L93" s="54"/>
      <c r="M93" s="55"/>
      <c r="N93" s="72"/>
    </row>
    <row r="94" spans="1:14" outlineLevel="1" x14ac:dyDescent="0.25">
      <c r="A94" s="52"/>
      <c r="B94" s="57">
        <v>42719</v>
      </c>
      <c r="C94" s="54" t="str">
        <f t="shared" si="3"/>
        <v/>
      </c>
      <c r="D94" s="54" t="str">
        <f t="shared" si="4"/>
        <v/>
      </c>
      <c r="E94" s="54"/>
      <c r="F94" s="58" t="s">
        <v>41</v>
      </c>
      <c r="G94" s="58" t="s">
        <v>34</v>
      </c>
      <c r="H94" s="58" t="str">
        <f>IF(ISERROR(VLOOKUP(F94,Table3[[#All],[Type]],1,FALSE))=FALSE(),"",IF(F94="","",IFERROR(IFERROR(TræningsZone,StigningsløbZone),IF(F94="Intervalløb",IntervalZone,IF(F94="Temposkift",TemposkiftZone,IF(F94="Konkurrenceløb","N/A",IF(F94="Distanceløb",DistanceløbZone,"Ukendt træningstype")))))))</f>
        <v>Rest</v>
      </c>
      <c r="I94" s="58" t="str">
        <f>IF(F94="Konkurrenceløb",KonkurrenceløbHastighed,IF(ISERROR(VLOOKUP(F94,Table3[[#All],[Type]],1,FALSE))=FALSE(),"",IF(F94="","",TræningsHastighed)))</f>
        <v>9:59,5</v>
      </c>
      <c r="J94" s="59">
        <f ca="1">IF(ISERROR(VLOOKUP(F94,Table3[[#All],[Type]],1,FALSE))=FALSE(),SUMIF(OFFSET(B94,1,0,50),B94,OFFSET(J94,1,0,50)),IF(F94="","",IF(ISERROR(VLOOKUP(F94,TræningsZoner!B:B,1,FALSE))=FALSE(),NormalTid,IF(F94="Stigningsløb",StigningsløbTid,IF(F94="Intervalløb",IntervalTid,IF(F94="Temposkift",TemposkiftTid,IF(F94="Konkurrenceløb",KonkurrenceløbTid,IF(F94="Distanceløb",DistanceløbTid,"Ukendt træningstype"))))))))</f>
        <v>10</v>
      </c>
      <c r="K94" s="60">
        <f ca="1">IF(ISERROR(VLOOKUP(F94,Table3[[#All],[Type]],1,FALSE))=FALSE(),SUMIF(OFFSET(B94,1,0,50),B94,OFFSET(K94,1,0,50)),IF(F94="","",IF(ISERROR(VLOOKUP(F94,TræningsZoner!B:B,1,FALSE))=FALSE(),NormalDistance,IF(F94="Stigningsløb",StigningsløbDistance,IF(F94="Intervalløb",IntervalDistance,IF(F94="Temposkift",TemposkiftDistance,IF(F94="konkurrenceløb",KonkurrenceløbDistance,IF(F94="Distanceløb",DistanceløbDistance,"Ukendt træningstype"))))))))</f>
        <v>1.0008340283569641</v>
      </c>
      <c r="L94" s="54"/>
      <c r="M94" s="55"/>
      <c r="N94" s="72"/>
    </row>
    <row r="95" spans="1:14" outlineLevel="1" x14ac:dyDescent="0.25">
      <c r="A95" s="52"/>
      <c r="B95" s="57">
        <v>42719</v>
      </c>
      <c r="C95" s="54" t="str">
        <f t="shared" si="3"/>
        <v/>
      </c>
      <c r="D95" s="54" t="str">
        <f t="shared" si="4"/>
        <v/>
      </c>
      <c r="E95" s="54"/>
      <c r="F95" s="58" t="s">
        <v>39</v>
      </c>
      <c r="G95" s="58" t="s">
        <v>34</v>
      </c>
      <c r="H95" s="58" t="str">
        <f>IF(ISERROR(VLOOKUP(F95,Table3[[#All],[Type]],1,FALSE))=FALSE(),"",IF(F95="","",IFERROR(IFERROR(TræningsZone,StigningsløbZone),IF(F95="Intervalløb",IntervalZone,IF(F95="Temposkift",TemposkiftZone,IF(F95="Konkurrenceløb","N/A",IF(F95="Distanceløb",DistanceløbZone,"Ukendt træningstype")))))))</f>
        <v>MT</v>
      </c>
      <c r="I95" s="58" t="str">
        <f>IF(F95="Konkurrenceløb",KonkurrenceløbHastighed,IF(ISERROR(VLOOKUP(F95,Table3[[#All],[Type]],1,FALSE))=FALSE(),"",IF(F95="","",TræningsHastighed)))</f>
        <v>6:24</v>
      </c>
      <c r="J95" s="59">
        <f ca="1">IF(ISERROR(VLOOKUP(F95,Table3[[#All],[Type]],1,FALSE))=FALSE(),SUMIF(OFFSET(B95,1,0,50),B95,OFFSET(J95,1,0,50)),IF(F95="","",IF(ISERROR(VLOOKUP(F95,TræningsZoner!B:B,1,FALSE))=FALSE(),NormalTid,IF(F95="Stigningsløb",StigningsløbTid,IF(F95="Intervalløb",IntervalTid,IF(F95="Temposkift",TemposkiftTid,IF(F95="Konkurrenceløb",KonkurrenceløbTid,IF(F95="Distanceløb",DistanceløbTid,"Ukendt træningstype"))))))))</f>
        <v>10</v>
      </c>
      <c r="K95" s="60">
        <f ca="1">IF(ISERROR(VLOOKUP(F95,Table3[[#All],[Type]],1,FALSE))=FALSE(),SUMIF(OFFSET(B95,1,0,50),B95,OFFSET(K95,1,0,50)),IF(F95="","",IF(ISERROR(VLOOKUP(F95,TræningsZoner!B:B,1,FALSE))=FALSE(),NormalDistance,IF(F95="Stigningsløb",StigningsløbDistance,IF(F95="Intervalløb",IntervalDistance,IF(F95="Temposkift",TemposkiftDistance,IF(F95="konkurrenceløb",KonkurrenceløbDistance,IF(F95="Distanceløb",DistanceløbDistance,"Ukendt træningstype"))))))))</f>
        <v>1.5625</v>
      </c>
      <c r="L95" s="54"/>
      <c r="M95" s="55"/>
      <c r="N95" s="72"/>
    </row>
    <row r="96" spans="1:14" outlineLevel="1" x14ac:dyDescent="0.25">
      <c r="A96" s="52"/>
      <c r="B96" s="57">
        <v>42719</v>
      </c>
      <c r="C96" s="54" t="str">
        <f t="shared" si="3"/>
        <v/>
      </c>
      <c r="D96" s="54" t="str">
        <f t="shared" si="4"/>
        <v/>
      </c>
      <c r="E96" s="54"/>
      <c r="F96" s="58" t="s">
        <v>23</v>
      </c>
      <c r="G96" s="58" t="s">
        <v>34</v>
      </c>
      <c r="H96" s="58" t="str">
        <f>IF(ISERROR(VLOOKUP(F96,Table3[[#All],[Type]],1,FALSE))=FALSE(),"",IF(F96="","",IFERROR(IFERROR(TræningsZone,StigningsløbZone),IF(F96="Intervalløb",IntervalZone,IF(F96="Temposkift",TemposkiftZone,IF(F96="Konkurrenceløb","N/A",IF(F96="Distanceløb",DistanceløbZone,"Ukendt træningstype")))))))</f>
        <v>Ae1</v>
      </c>
      <c r="I96" s="58" t="str">
        <f>IF(F96="Konkurrenceløb",KonkurrenceløbHastighed,IF(ISERROR(VLOOKUP(F96,Table3[[#All],[Type]],1,FALSE))=FALSE(),"",IF(F96="","",TræningsHastighed)))</f>
        <v>7:07,5</v>
      </c>
      <c r="J96" s="59">
        <f ca="1">IF(ISERROR(VLOOKUP(F96,Table3[[#All],[Type]],1,FALSE))=FALSE(),SUMIF(OFFSET(B96,1,0,50),B96,OFFSET(J96,1,0,50)),IF(F96="","",IF(ISERROR(VLOOKUP(F96,TræningsZoner!B:B,1,FALSE))=FALSE(),NormalTid,IF(F96="Stigningsløb",StigningsløbTid,IF(F96="Intervalløb",IntervalTid,IF(F96="Temposkift",TemposkiftTid,IF(F96="Konkurrenceløb",KonkurrenceløbTid,IF(F96="Distanceløb",DistanceløbTid,"Ukendt træningstype"))))))))</f>
        <v>10</v>
      </c>
      <c r="K96" s="60">
        <f ca="1">IF(ISERROR(VLOOKUP(F96,Table3[[#All],[Type]],1,FALSE))=FALSE(),SUMIF(OFFSET(B96,1,0,50),B96,OFFSET(K96,1,0,50)),IF(F96="","",IF(ISERROR(VLOOKUP(F96,TræningsZoner!B:B,1,FALSE))=FALSE(),NormalDistance,IF(F96="Stigningsløb",StigningsløbDistance,IF(F96="Intervalløb",IntervalDistance,IF(F96="Temposkift",TemposkiftDistance,IF(F96="konkurrenceløb",KonkurrenceløbDistance,IF(F96="Distanceløb",DistanceløbDistance,"Ukendt træningstype"))))))))</f>
        <v>1.4035087719298245</v>
      </c>
      <c r="L96" s="54"/>
      <c r="M96" s="55"/>
      <c r="N96" s="72"/>
    </row>
    <row r="97" spans="1:14" x14ac:dyDescent="0.25">
      <c r="A97" s="52">
        <f t="shared" si="0"/>
        <v>42717</v>
      </c>
      <c r="B97" s="53">
        <v>42717</v>
      </c>
      <c r="C97" s="54">
        <f t="shared" si="3"/>
        <v>51</v>
      </c>
      <c r="D97" s="54">
        <f t="shared" si="4"/>
        <v>2016</v>
      </c>
      <c r="E97" s="54" t="s">
        <v>66</v>
      </c>
      <c r="F97" s="55" t="s">
        <v>55</v>
      </c>
      <c r="G97" s="55"/>
      <c r="H97" s="55" t="str">
        <f>IF(ISERROR(VLOOKUP(F97,Table3[[#All],[Type]],1,FALSE))=FALSE(),"",IF(F97="","",IFERROR(IFERROR(TræningsZone,StigningsløbZone),IF(F97="Intervalløb",IntervalZone,IF(F97="Temposkift",TemposkiftZone,IF(F97="Konkurrenceløb","N/A",IF(F97="Distanceløb",DistanceløbZone,"Ukendt træningstype")))))))</f>
        <v/>
      </c>
      <c r="I97" s="55" t="str">
        <f>IF(F97="Konkurrenceløb",KonkurrenceløbHastighed,IF(ISERROR(VLOOKUP(F97,Table3[[#All],[Type]],1,FALSE))=FALSE(),"",IF(F97="","",TræningsHastighed)))</f>
        <v/>
      </c>
      <c r="J97" s="54">
        <f ca="1">IF(ISERROR(VLOOKUP(F97,Table3[[#All],[Type]],1,FALSE))=FALSE(),SUMIF(OFFSET(B97,1,0,50),B97,OFFSET(J97,1,0,50)),IF(F97="","",IF(ISERROR(VLOOKUP(F97,TræningsZoner!B:B,1,FALSE))=FALSE(),NormalTid,IF(F97="Stigningsløb",StigningsløbTid,IF(F97="Intervalløb",IntervalTid,IF(F97="Temposkift",TemposkiftTid,IF(F97="Konkurrenceløb",KonkurrenceløbTid,IF(F97="Distanceløb",DistanceløbTid,"Ukendt træningstype"))))))))</f>
        <v>62.00833333333334</v>
      </c>
      <c r="K97" s="56">
        <f ca="1">IF(ISERROR(VLOOKUP(F97,Table3[[#All],[Type]],1,FALSE))=FALSE(),SUMIF(OFFSET(B97,1,0,50),B97,OFFSET(K97,1,0,50)),IF(F97="","",IF(ISERROR(VLOOKUP(F97,TræningsZoner!B:B,1,FALSE))=FALSE(),NormalDistance,IF(F97="Stigningsløb",StigningsløbDistance,IF(F97="Intervalløb",IntervalDistance,IF(F97="Temposkift",TemposkiftDistance,IF(F97="konkurrenceløb",KonkurrenceløbDistance,IF(F97="Distanceløb",DistanceløbDistance,"Ukendt træningstype"))))))))</f>
        <v>8.910776524296562</v>
      </c>
      <c r="L97" s="54"/>
      <c r="M97" s="55"/>
      <c r="N97" s="72"/>
    </row>
    <row r="98" spans="1:14" s="26" customFormat="1" outlineLevel="1" x14ac:dyDescent="0.25">
      <c r="A98" s="61"/>
      <c r="B98" s="57">
        <v>42717</v>
      </c>
      <c r="C98" s="54" t="str">
        <f t="shared" si="3"/>
        <v/>
      </c>
      <c r="D98" s="54" t="str">
        <f t="shared" si="4"/>
        <v/>
      </c>
      <c r="E98" s="54"/>
      <c r="F98" s="58" t="s">
        <v>23</v>
      </c>
      <c r="G98" s="58" t="s">
        <v>26</v>
      </c>
      <c r="H98" s="58" t="str">
        <f>IF(ISERROR(VLOOKUP(F98,Table3[[#All],[Type]],1,FALSE))=FALSE(),"",IF(F98="","",IFERROR(IFERROR(TræningsZone,StigningsløbZone),IF(F98="Intervalløb",IntervalZone,IF(F98="Temposkift",TemposkiftZone,IF(F98="Konkurrenceløb","N/A",IF(F98="Distanceløb",DistanceløbZone,"Ukendt træningstype")))))))</f>
        <v>Ae1</v>
      </c>
      <c r="I98" s="58" t="str">
        <f>IF(F98="Konkurrenceløb",KonkurrenceløbHastighed,IF(ISERROR(VLOOKUP(F98,Table3[[#All],[Type]],1,FALSE))=FALSE(),"",IF(F98="","",TræningsHastighed)))</f>
        <v>7:07,5</v>
      </c>
      <c r="J98" s="59">
        <f ca="1">IF(ISERROR(VLOOKUP(F98,Table3[[#All],[Type]],1,FALSE))=FALSE(),SUMIF(OFFSET(B98,1,0,50),B98,OFFSET(J98,1,0,50)),IF(F98="","",IF(ISERROR(VLOOKUP(F98,TræningsZoner!B:B,1,FALSE))=FALSE(),NormalTid,IF(F98="Stigningsløb",StigningsløbTid,IF(F98="Intervalløb",IntervalTid,IF(F98="Temposkift",TemposkiftTid,IF(F98="Konkurrenceløb",KonkurrenceløbTid,IF(F98="Distanceløb",DistanceløbTid,"Ukendt træningstype"))))))))</f>
        <v>15</v>
      </c>
      <c r="K98" s="60">
        <f ca="1">IF(ISERROR(VLOOKUP(F98,Table3[[#All],[Type]],1,FALSE))=FALSE(),SUMIF(OFFSET(B98,1,0,50),B98,OFFSET(K98,1,0,50)),IF(F98="","",IF(ISERROR(VLOOKUP(F98,TræningsZoner!B:B,1,FALSE))=FALSE(),NormalDistance,IF(F98="Stigningsløb",StigningsløbDistance,IF(F98="Intervalløb",IntervalDistance,IF(F98="Temposkift",TemposkiftDistance,IF(F98="konkurrenceløb",KonkurrenceløbDistance,IF(F98="Distanceløb",DistanceløbDistance,"Ukendt træningstype"))))))))</f>
        <v>2.1052631578947367</v>
      </c>
      <c r="L98" s="54"/>
      <c r="M98" s="55"/>
      <c r="N98" s="72"/>
    </row>
    <row r="99" spans="1:14" s="26" customFormat="1" outlineLevel="1" x14ac:dyDescent="0.25">
      <c r="A99" s="61"/>
      <c r="B99" s="57">
        <v>42717</v>
      </c>
      <c r="C99" s="54" t="str">
        <f t="shared" si="3"/>
        <v/>
      </c>
      <c r="D99" s="54" t="str">
        <f t="shared" si="4"/>
        <v/>
      </c>
      <c r="E99" s="54"/>
      <c r="F99" s="58" t="s">
        <v>27</v>
      </c>
      <c r="G99" s="58" t="s">
        <v>28</v>
      </c>
      <c r="H99" s="58" t="str">
        <f>IF(ISERROR(VLOOKUP(F99,Table3[[#All],[Type]],1,FALSE))=FALSE(),"",IF(F99="","",IFERROR(IFERROR(TræningsZone,StigningsløbZone),IF(F99="Intervalløb",IntervalZone,IF(F99="Temposkift",TemposkiftZone,IF(F99="Konkurrenceløb","N/A",IF(F99="Distanceløb",DistanceløbZone,"Ukendt træningstype")))))))</f>
        <v>AT</v>
      </c>
      <c r="I99" s="58" t="str">
        <f>IF(F99="Konkurrenceløb",KonkurrenceløbHastighed,IF(ISERROR(VLOOKUP(F99,Table3[[#All],[Type]],1,FALSE))=FALSE(),"",IF(F99="","",TræningsHastighed)))</f>
        <v>5:56</v>
      </c>
      <c r="J99" s="59">
        <f ca="1">IF(ISERROR(VLOOKUP(F99,Table3[[#All],[Type]],1,FALSE))=FALSE(),SUMIF(OFFSET(B99,1,0,50),B99,OFFSET(J99,1,0,50)),IF(F99="","",IF(ISERROR(VLOOKUP(F99,TræningsZoner!B:B,1,FALSE))=FALSE(),NormalTid,IF(F99="Stigningsløb",StigningsløbTid,IF(F99="Intervalløb",IntervalTid,IF(F99="Temposkift",TemposkiftTid,IF(F99="Konkurrenceløb",KonkurrenceløbTid,IF(F99="Distanceløb",DistanceløbTid,"Ukendt træningstype"))))))))</f>
        <v>1.78</v>
      </c>
      <c r="K99" s="60">
        <f ca="1">IF(ISERROR(VLOOKUP(F99,Table3[[#All],[Type]],1,FALSE))=FALSE(),SUMIF(OFFSET(B99,1,0,50),B99,OFFSET(K99,1,0,50)),IF(F99="","",IF(ISERROR(VLOOKUP(F99,TræningsZoner!B:B,1,FALSE))=FALSE(),NormalDistance,IF(F99="Stigningsløb",StigningsløbDistance,IF(F99="Intervalløb",IntervalDistance,IF(F99="Temposkift",TemposkiftDistance,IF(F99="konkurrenceløb",KonkurrenceløbDistance,IF(F99="Distanceløb",DistanceløbDistance,"Ukendt træningstype"))))))))</f>
        <v>0.3</v>
      </c>
      <c r="L99" s="54"/>
      <c r="M99" s="55"/>
      <c r="N99" s="72"/>
    </row>
    <row r="100" spans="1:14" s="26" customFormat="1" outlineLevel="1" x14ac:dyDescent="0.25">
      <c r="A100" s="61"/>
      <c r="B100" s="57">
        <v>42717</v>
      </c>
      <c r="C100" s="54" t="str">
        <f t="shared" si="3"/>
        <v/>
      </c>
      <c r="D100" s="54" t="str">
        <f t="shared" si="4"/>
        <v/>
      </c>
      <c r="E100" s="54"/>
      <c r="F100" s="58" t="s">
        <v>56</v>
      </c>
      <c r="G100" s="58" t="s">
        <v>68</v>
      </c>
      <c r="H100" s="58" t="str">
        <f>IF(ISERROR(VLOOKUP(F100,Table3[[#All],[Type]],1,FALSE))=FALSE(),"",IF(F100="","",IFERROR(IFERROR(TræningsZone,StigningsløbZone),IF(F100="Intervalløb",IntervalZone,IF(F100="Temposkift",TemposkiftZone,IF(F100="Konkurrenceløb","N/A",IF(F100="Distanceløb",DistanceløbZone,"Ukendt træningstype")))))))</f>
        <v>MT</v>
      </c>
      <c r="I100" s="58" t="str">
        <f>IF(F100="Konkurrenceløb",KonkurrenceløbHastighed,IF(ISERROR(VLOOKUP(F100,Table3[[#All],[Type]],1,FALSE))=FALSE(),"",IF(F100="","",TræningsHastighed)))</f>
        <v>6:24</v>
      </c>
      <c r="J100" s="59">
        <f ca="1">IF(ISERROR(VLOOKUP(F100,Table3[[#All],[Type]],1,FALSE))=FALSE(),SUMIF(OFFSET(B100,1,0,50),B100,OFFSET(J100,1,0,50)),IF(F100="","",IF(ISERROR(VLOOKUP(F100,TræningsZoner!B:B,1,FALSE))=FALSE(),NormalTid,IF(F100="Stigningsløb",StigningsløbTid,IF(F100="Intervalløb",IntervalTid,IF(F100="Temposkift",TemposkiftTid,IF(F100="Konkurrenceløb",KonkurrenceløbTid,IF(F100="Distanceløb",DistanceløbTid,"Ukendt træningstype"))))))))</f>
        <v>6.4</v>
      </c>
      <c r="K100" s="60">
        <f ca="1">IF(ISERROR(VLOOKUP(F100,Table3[[#All],[Type]],1,FALSE))=FALSE(),SUMIF(OFFSET(B100,1,0,50),B100,OFFSET(K100,1,0,50)),IF(F100="","",IF(ISERROR(VLOOKUP(F100,TræningsZoner!B:B,1,FALSE))=FALSE(),NormalDistance,IF(F100="Stigningsløb",StigningsløbDistance,IF(F100="Intervalløb",IntervalDistance,IF(F100="Temposkift",TemposkiftDistance,IF(F100="konkurrenceløb",KonkurrenceløbDistance,IF(F100="Distanceløb",DistanceløbDistance,"Ukendt træningstype"))))))))</f>
        <v>1</v>
      </c>
      <c r="L100" s="54"/>
      <c r="M100" s="55"/>
      <c r="N100" s="72"/>
    </row>
    <row r="101" spans="1:14" s="26" customFormat="1" outlineLevel="1" x14ac:dyDescent="0.25">
      <c r="A101" s="61"/>
      <c r="B101" s="57">
        <v>42717</v>
      </c>
      <c r="C101" s="54" t="str">
        <f t="shared" si="3"/>
        <v/>
      </c>
      <c r="D101" s="54" t="str">
        <f t="shared" si="4"/>
        <v/>
      </c>
      <c r="E101" s="54"/>
      <c r="F101" s="58" t="s">
        <v>56</v>
      </c>
      <c r="G101" s="58" t="s">
        <v>58</v>
      </c>
      <c r="H101" s="58" t="str">
        <f>IF(ISERROR(VLOOKUP(F101,Table3[[#All],[Type]],1,FALSE))=FALSE(),"",IF(F101="","",IFERROR(IFERROR(TræningsZone,StigningsløbZone),IF(F101="Intervalløb",IntervalZone,IF(F101="Temposkift",TemposkiftZone,IF(F101="Konkurrenceløb","N/A",IF(F101="Distanceløb",DistanceløbZone,"Ukendt træningstype")))))))</f>
        <v>AT</v>
      </c>
      <c r="I101" s="58" t="str">
        <f>IF(F101="Konkurrenceløb",KonkurrenceløbHastighed,IF(ISERROR(VLOOKUP(F101,Table3[[#All],[Type]],1,FALSE))=FALSE(),"",IF(F101="","",TræningsHastighed)))</f>
        <v>5:56</v>
      </c>
      <c r="J101" s="59">
        <f ca="1">IF(ISERROR(VLOOKUP(F101,Table3[[#All],[Type]],1,FALSE))=FALSE(),SUMIF(OFFSET(B101,1,0,50),B101,OFFSET(J101,1,0,50)),IF(F101="","",IF(ISERROR(VLOOKUP(F101,TræningsZoner!B:B,1,FALSE))=FALSE(),NormalTid,IF(F101="Stigningsløb",StigningsløbTid,IF(F101="Intervalløb",IntervalTid,IF(F101="Temposkift",TemposkiftTid,IF(F101="Konkurrenceløb",KonkurrenceløbTid,IF(F101="Distanceløb",DistanceløbTid,"Ukendt træningstype"))))))))</f>
        <v>2.9666666666666668</v>
      </c>
      <c r="K101" s="60">
        <f ca="1">IF(ISERROR(VLOOKUP(F101,Table3[[#All],[Type]],1,FALSE))=FALSE(),SUMIF(OFFSET(B101,1,0,50),B101,OFFSET(K101,1,0,50)),IF(F101="","",IF(ISERROR(VLOOKUP(F101,TræningsZoner!B:B,1,FALSE))=FALSE(),NormalDistance,IF(F101="Stigningsløb",StigningsløbDistance,IF(F101="Intervalløb",IntervalDistance,IF(F101="Temposkift",TemposkiftDistance,IF(F101="konkurrenceløb",KonkurrenceløbDistance,IF(F101="Distanceløb",DistanceløbDistance,"Ukendt træningstype"))))))))</f>
        <v>0.5</v>
      </c>
      <c r="L101" s="54"/>
      <c r="M101" s="55"/>
      <c r="N101" s="72"/>
    </row>
    <row r="102" spans="1:14" s="26" customFormat="1" outlineLevel="1" x14ac:dyDescent="0.25">
      <c r="A102" s="61"/>
      <c r="B102" s="57">
        <v>42717</v>
      </c>
      <c r="C102" s="54" t="str">
        <f t="shared" si="3"/>
        <v/>
      </c>
      <c r="D102" s="54" t="str">
        <f t="shared" si="4"/>
        <v/>
      </c>
      <c r="E102" s="54"/>
      <c r="F102" s="58" t="s">
        <v>41</v>
      </c>
      <c r="G102" s="58" t="s">
        <v>59</v>
      </c>
      <c r="H102" s="58" t="str">
        <f>IF(ISERROR(VLOOKUP(F102,Table3[[#All],[Type]],1,FALSE))=FALSE(),"",IF(F102="","",IFERROR(IFERROR(TræningsZone,StigningsløbZone),IF(F102="Intervalløb",IntervalZone,IF(F102="Temposkift",TemposkiftZone,IF(F102="Konkurrenceløb","N/A",IF(F102="Distanceløb",DistanceløbZone,"Ukendt træningstype")))))))</f>
        <v>Rest</v>
      </c>
      <c r="I102" s="58" t="str">
        <f>IF(F102="Konkurrenceløb",KonkurrenceløbHastighed,IF(ISERROR(VLOOKUP(F102,Table3[[#All],[Type]],1,FALSE))=FALSE(),"",IF(F102="","",TræningsHastighed)))</f>
        <v>9:59,5</v>
      </c>
      <c r="J102" s="59">
        <f ca="1">IF(ISERROR(VLOOKUP(F102,Table3[[#All],[Type]],1,FALSE))=FALSE(),SUMIF(OFFSET(B102,1,0,50),B102,OFFSET(J102,1,0,50)),IF(F102="","",IF(ISERROR(VLOOKUP(F102,TræningsZoner!B:B,1,FALSE))=FALSE(),NormalTid,IF(F102="Stigningsløb",StigningsløbTid,IF(F102="Intervalløb",IntervalTid,IF(F102="Temposkift",TemposkiftTid,IF(F102="Konkurrenceløb",KonkurrenceløbTid,IF(F102="Distanceløb",DistanceløbTid,"Ukendt træningstype"))))))))</f>
        <v>3</v>
      </c>
      <c r="K102" s="60">
        <f ca="1">IF(ISERROR(VLOOKUP(F102,Table3[[#All],[Type]],1,FALSE))=FALSE(),SUMIF(OFFSET(B102,1,0,50),B102,OFFSET(K102,1,0,50)),IF(F102="","",IF(ISERROR(VLOOKUP(F102,TræningsZoner!B:B,1,FALSE))=FALSE(),NormalDistance,IF(F102="Stigningsløb",StigningsløbDistance,IF(F102="Intervalløb",IntervalDistance,IF(F102="Temposkift",TemposkiftDistance,IF(F102="konkurrenceløb",KonkurrenceløbDistance,IF(F102="Distanceløb",DistanceløbDistance,"Ukendt træningstype"))))))))</f>
        <v>0.30025020850708922</v>
      </c>
      <c r="L102" s="54"/>
      <c r="M102" s="55"/>
      <c r="N102" s="72"/>
    </row>
    <row r="103" spans="1:14" s="26" customFormat="1" outlineLevel="1" x14ac:dyDescent="0.25">
      <c r="A103" s="61"/>
      <c r="B103" s="57">
        <v>42717</v>
      </c>
      <c r="C103" s="54" t="str">
        <f t="shared" si="3"/>
        <v/>
      </c>
      <c r="D103" s="54" t="str">
        <f t="shared" si="4"/>
        <v/>
      </c>
      <c r="E103" s="54"/>
      <c r="F103" s="58" t="s">
        <v>29</v>
      </c>
      <c r="G103" s="58" t="s">
        <v>69</v>
      </c>
      <c r="H103" s="58" t="str">
        <f>IF(ISERROR(VLOOKUP(F103,Table3[[#All],[Type]],1,FALSE))=FALSE(),"",IF(F103="","",IFERROR(IFERROR(TræningsZone,StigningsløbZone),IF(F103="Intervalløb",IntervalZone,IF(F103="Temposkift",TemposkiftZone,IF(F103="Konkurrenceløb","N/A",IF(F103="Distanceløb",DistanceløbZone,"Ukendt træningstype")))))))</f>
        <v>AT</v>
      </c>
      <c r="I103" s="58" t="str">
        <f>IF(F103="Konkurrenceløb",KonkurrenceløbHastighed,IF(ISERROR(VLOOKUP(F103,Table3[[#All],[Type]],1,FALSE))=FALSE(),"",IF(F103="","",TræningsHastighed)))</f>
        <v>5:56</v>
      </c>
      <c r="J103" s="59">
        <f ca="1">IF(ISERROR(VLOOKUP(F103,Table3[[#All],[Type]],1,FALSE))=FALSE(),SUMIF(OFFSET(B103,1,0,50),B103,OFFSET(J103,1,0,50)),IF(F103="","",IF(ISERROR(VLOOKUP(F103,TræningsZoner!B:B,1,FALSE))=FALSE(),NormalTid,IF(F103="Stigningsløb",StigningsløbTid,IF(F103="Intervalløb",IntervalTid,IF(F103="Temposkift",TemposkiftTid,IF(F103="Konkurrenceløb",KonkurrenceløbTid,IF(F103="Distanceløb",DistanceløbTid,"Ukendt træningstype"))))))))</f>
        <v>17.861666666666668</v>
      </c>
      <c r="K103" s="60">
        <f ca="1">IF(ISERROR(VLOOKUP(F103,Table3[[#All],[Type]],1,FALSE))=FALSE(),SUMIF(OFFSET(B103,1,0,50),B103,OFFSET(K103,1,0,50)),IF(F103="","",IF(ISERROR(VLOOKUP(F103,TræningsZoner!B:B,1,FALSE))=FALSE(),NormalDistance,IF(F103="Stigningsløb",StigningsløbDistance,IF(F103="Intervalløb",IntervalDistance,IF(F103="Temposkift",TemposkiftDistance,IF(F103="konkurrenceløb",KonkurrenceløbDistance,IF(F103="Distanceløb",DistanceløbDistance,"Ukendt træningstype"))))))))</f>
        <v>2.6</v>
      </c>
      <c r="L103" s="54"/>
      <c r="M103" s="55"/>
      <c r="N103" s="72"/>
    </row>
    <row r="104" spans="1:14" s="26" customFormat="1" outlineLevel="1" x14ac:dyDescent="0.25">
      <c r="A104" s="61"/>
      <c r="B104" s="57">
        <v>42717</v>
      </c>
      <c r="C104" s="54" t="str">
        <f t="shared" si="3"/>
        <v/>
      </c>
      <c r="D104" s="54" t="str">
        <f t="shared" si="4"/>
        <v/>
      </c>
      <c r="E104" s="54"/>
      <c r="F104" s="58" t="s">
        <v>23</v>
      </c>
      <c r="G104" s="58" t="s">
        <v>26</v>
      </c>
      <c r="H104" s="58" t="str">
        <f>IF(ISERROR(VLOOKUP(F104,Table3[[#All],[Type]],1,FALSE))=FALSE(),"",IF(F104="","",IFERROR(IFERROR(TræningsZone,StigningsløbZone),IF(F104="Intervalløb",IntervalZone,IF(F104="Temposkift",TemposkiftZone,IF(F104="Konkurrenceløb","N/A",IF(F104="Distanceløb",DistanceløbZone,"Ukendt træningstype")))))))</f>
        <v>Ae1</v>
      </c>
      <c r="I104" s="58" t="str">
        <f>IF(F104="Konkurrenceløb",KonkurrenceløbHastighed,IF(ISERROR(VLOOKUP(F104,Table3[[#All],[Type]],1,FALSE))=FALSE(),"",IF(F104="","",TræningsHastighed)))</f>
        <v>7:07,5</v>
      </c>
      <c r="J104" s="59">
        <f ca="1">IF(ISERROR(VLOOKUP(F104,Table3[[#All],[Type]],1,FALSE))=FALSE(),SUMIF(OFFSET(B104,1,0,50),B104,OFFSET(J104,1,0,50)),IF(F104="","",IF(ISERROR(VLOOKUP(F104,TræningsZoner!B:B,1,FALSE))=FALSE(),NormalTid,IF(F104="Stigningsløb",StigningsløbTid,IF(F104="Intervalløb",IntervalTid,IF(F104="Temposkift",TemposkiftTid,IF(F104="Konkurrenceløb",KonkurrenceløbTid,IF(F104="Distanceløb",DistanceløbTid,"Ukendt træningstype"))))))))</f>
        <v>15</v>
      </c>
      <c r="K104" s="60">
        <f ca="1">IF(ISERROR(VLOOKUP(F104,Table3[[#All],[Type]],1,FALSE))=FALSE(),SUMIF(OFFSET(B104,1,0,50),B104,OFFSET(K104,1,0,50)),IF(F104="","",IF(ISERROR(VLOOKUP(F104,TræningsZoner!B:B,1,FALSE))=FALSE(),NormalDistance,IF(F104="Stigningsløb",StigningsløbDistance,IF(F104="Intervalløb",IntervalDistance,IF(F104="Temposkift",TemposkiftDistance,IF(F104="konkurrenceløb",KonkurrenceløbDistance,IF(F104="Distanceløb",DistanceløbDistance,"Ukendt træningstype"))))))))</f>
        <v>2.1052631578947367</v>
      </c>
      <c r="L104" s="54"/>
      <c r="M104" s="55"/>
      <c r="N104" s="72"/>
    </row>
    <row r="105" spans="1:14" x14ac:dyDescent="0.25">
      <c r="A105" s="52">
        <f t="shared" si="0"/>
        <v>42714</v>
      </c>
      <c r="B105" s="53">
        <v>42714</v>
      </c>
      <c r="C105" s="54">
        <f t="shared" si="3"/>
        <v>50</v>
      </c>
      <c r="D105" s="54">
        <f t="shared" si="4"/>
        <v>2016</v>
      </c>
      <c r="E105" s="54" t="s">
        <v>66</v>
      </c>
      <c r="F105" s="55" t="s">
        <v>31</v>
      </c>
      <c r="G105" s="55"/>
      <c r="H105" s="55" t="str">
        <f>IF(ISERROR(VLOOKUP(F105,Table3[[#All],[Type]],1,FALSE))=FALSE(),"",IF(F105="","",IFERROR(IFERROR(TræningsZone,StigningsløbZone),IF(F105="Intervalløb",IntervalZone,IF(F105="Temposkift",TemposkiftZone,IF(F105="Konkurrenceløb","N/A",IF(F105="Distanceløb",DistanceløbZone,"Ukendt træningstype")))))))</f>
        <v/>
      </c>
      <c r="I105" s="55" t="str">
        <f>IF(F105="Konkurrenceløb",KonkurrenceløbHastighed,IF(ISERROR(VLOOKUP(F105,Table3[[#All],[Type]],1,FALSE))=FALSE(),"",IF(F105="","",TræningsHastighed)))</f>
        <v/>
      </c>
      <c r="J105" s="54">
        <f ca="1">IF(ISERROR(VLOOKUP(F105,Table3[[#All],[Type]],1,FALSE))=FALSE(),SUMIF(OFFSET(B105,1,0,50),B105,OFFSET(J105,1,0,50)),IF(F105="","",IF(ISERROR(VLOOKUP(F105,TræningsZoner!B:B,1,FALSE))=FALSE(),NormalTid,IF(F105="Stigningsløb",StigningsløbTid,IF(F105="Intervalløb",IntervalTid,IF(F105="Temposkift",TemposkiftTid,IF(F105="Konkurrenceløb",KonkurrenceløbTid,IF(F105="Distanceløb",DistanceløbTid,"Ukendt træningstype"))))))))</f>
        <v>110</v>
      </c>
      <c r="K105" s="56">
        <f ca="1">IF(ISERROR(VLOOKUP(F105,Table3[[#All],[Type]],1,FALSE))=FALSE(),SUMIF(OFFSET(B105,1,0,50),B105,OFFSET(K105,1,0,50)),IF(F105="","",IF(ISERROR(VLOOKUP(F105,TræningsZoner!B:B,1,FALSE))=FALSE(),NormalDistance,IF(F105="Stigningsløb",StigningsløbDistance,IF(F105="Intervalløb",IntervalDistance,IF(F105="Temposkift",TemposkiftDistance,IF(F105="konkurrenceløb",KonkurrenceløbDistance,IF(F105="Distanceløb",DistanceløbDistance,"Ukendt træningstype"))))))))</f>
        <v>14.315000850018048</v>
      </c>
      <c r="L105" s="54"/>
      <c r="M105" s="55"/>
      <c r="N105" s="72"/>
    </row>
    <row r="106" spans="1:14" hidden="1" outlineLevel="1" x14ac:dyDescent="0.25">
      <c r="A106" s="52"/>
      <c r="B106" s="57">
        <v>42714</v>
      </c>
      <c r="C106" s="54" t="str">
        <f t="shared" si="3"/>
        <v/>
      </c>
      <c r="D106" s="54" t="str">
        <f t="shared" si="4"/>
        <v/>
      </c>
      <c r="E106" s="54"/>
      <c r="F106" s="58" t="s">
        <v>41</v>
      </c>
      <c r="G106" s="58" t="s">
        <v>33</v>
      </c>
      <c r="H106" s="58" t="str">
        <f>IF(ISERROR(VLOOKUP(F106,Table3[[#All],[Type]],1,FALSE))=FALSE(),"",IF(F106="","",IFERROR(IFERROR(TræningsZone,StigningsløbZone),IF(F106="Intervalløb",IntervalZone,IF(F106="Temposkift",TemposkiftZone,IF(F106="Konkurrenceløb","N/A",IF(F106="Distanceløb",DistanceløbZone,"Ukendt træningstype")))))))</f>
        <v>Rest</v>
      </c>
      <c r="I106" s="58" t="str">
        <f>IF(F106="Konkurrenceløb",KonkurrenceløbHastighed,IF(ISERROR(VLOOKUP(F106,Table3[[#All],[Type]],1,FALSE))=FALSE(),"",IF(F106="","",TræningsHastighed)))</f>
        <v>9:59,5</v>
      </c>
      <c r="J106" s="59">
        <f ca="1">IF(ISERROR(VLOOKUP(F106,Table3[[#All],[Type]],1,FALSE))=FALSE(),SUMIF(OFFSET(B106,1,0,50),B106,OFFSET(J106,1,0,50)),IF(F106="","",IF(ISERROR(VLOOKUP(F106,TræningsZoner!B:B,1,FALSE))=FALSE(),NormalTid,IF(F106="Stigningsløb",StigningsløbTid,IF(F106="Intervalløb",IntervalTid,IF(F106="Temposkift",TemposkiftTid,IF(F106="Konkurrenceløb",KonkurrenceløbTid,IF(F106="Distanceløb",DistanceløbTid,"Ukendt træningstype"))))))))</f>
        <v>20</v>
      </c>
      <c r="K106" s="60">
        <f ca="1">IF(ISERROR(VLOOKUP(F106,Table3[[#All],[Type]],1,FALSE))=FALSE(),SUMIF(OFFSET(B106,1,0,50),B106,OFFSET(K106,1,0,50)),IF(F106="","",IF(ISERROR(VLOOKUP(F106,TræningsZoner!B:B,1,FALSE))=FALSE(),NormalDistance,IF(F106="Stigningsløb",StigningsløbDistance,IF(F106="Intervalløb",IntervalDistance,IF(F106="Temposkift",TemposkiftDistance,IF(F106="konkurrenceløb",KonkurrenceløbDistance,IF(F106="Distanceløb",DistanceløbDistance,"Ukendt træningstype"))))))))</f>
        <v>2.0016680567139282</v>
      </c>
      <c r="L106" s="54"/>
      <c r="M106" s="55"/>
      <c r="N106" s="72"/>
    </row>
    <row r="107" spans="1:14" hidden="1" outlineLevel="1" x14ac:dyDescent="0.25">
      <c r="A107" s="52"/>
      <c r="B107" s="57">
        <v>42714</v>
      </c>
      <c r="C107" s="54" t="str">
        <f t="shared" si="3"/>
        <v/>
      </c>
      <c r="D107" s="54" t="str">
        <f t="shared" si="4"/>
        <v/>
      </c>
      <c r="E107" s="54"/>
      <c r="F107" s="58" t="s">
        <v>23</v>
      </c>
      <c r="G107" s="58" t="s">
        <v>24</v>
      </c>
      <c r="H107" s="58" t="str">
        <f>IF(ISERROR(VLOOKUP(F107,Table3[[#All],[Type]],1,FALSE))=FALSE(),"",IF(F107="","",IFERROR(IFERROR(TræningsZone,StigningsløbZone),IF(F107="Intervalløb",IntervalZone,IF(F107="Temposkift",TemposkiftZone,IF(F107="Konkurrenceløb","N/A",IF(F107="Distanceløb",DistanceløbZone,"Ukendt træningstype")))))))</f>
        <v>Ae1</v>
      </c>
      <c r="I107" s="58" t="str">
        <f>IF(F107="Konkurrenceløb",KonkurrenceløbHastighed,IF(ISERROR(VLOOKUP(F107,Table3[[#All],[Type]],1,FALSE))=FALSE(),"",IF(F107="","",TræningsHastighed)))</f>
        <v>7:07,5</v>
      </c>
      <c r="J107" s="59">
        <f ca="1">IF(ISERROR(VLOOKUP(F107,Table3[[#All],[Type]],1,FALSE))=FALSE(),SUMIF(OFFSET(B107,1,0,50),B107,OFFSET(J107,1,0,50)),IF(F107="","",IF(ISERROR(VLOOKUP(F107,TræningsZoner!B:B,1,FALSE))=FALSE(),NormalTid,IF(F107="Stigningsløb",StigningsløbTid,IF(F107="Intervalløb",IntervalTid,IF(F107="Temposkift",TemposkiftTid,IF(F107="Konkurrenceløb",KonkurrenceløbTid,IF(F107="Distanceløb",DistanceløbTid,"Ukendt træningstype"))))))))</f>
        <v>30</v>
      </c>
      <c r="K107" s="60">
        <f ca="1">IF(ISERROR(VLOOKUP(F107,Table3[[#All],[Type]],1,FALSE))=FALSE(),SUMIF(OFFSET(B107,1,0,50),B107,OFFSET(K107,1,0,50)),IF(F107="","",IF(ISERROR(VLOOKUP(F107,TræningsZoner!B:B,1,FALSE))=FALSE(),NormalDistance,IF(F107="Stigningsløb",StigningsløbDistance,IF(F107="Intervalløb",IntervalDistance,IF(F107="Temposkift",TemposkiftDistance,IF(F107="konkurrenceløb",KonkurrenceløbDistance,IF(F107="Distanceløb",DistanceløbDistance,"Ukendt træningstype"))))))))</f>
        <v>4.2105263157894735</v>
      </c>
      <c r="L107" s="54"/>
      <c r="M107" s="55"/>
      <c r="N107" s="72"/>
    </row>
    <row r="108" spans="1:14" hidden="1" outlineLevel="1" x14ac:dyDescent="0.25">
      <c r="A108" s="52"/>
      <c r="B108" s="57">
        <v>42714</v>
      </c>
      <c r="C108" s="54" t="str">
        <f t="shared" si="3"/>
        <v/>
      </c>
      <c r="D108" s="54" t="str">
        <f t="shared" si="4"/>
        <v/>
      </c>
      <c r="E108" s="54"/>
      <c r="F108" s="58" t="s">
        <v>32</v>
      </c>
      <c r="G108" s="58" t="s">
        <v>34</v>
      </c>
      <c r="H108" s="58" t="str">
        <f>IF(ISERROR(VLOOKUP(F108,Table3[[#All],[Type]],1,FALSE))=FALSE(),"",IF(F108="","",IFERROR(IFERROR(TræningsZone,StigningsløbZone),IF(F108="Intervalløb",IntervalZone,IF(F108="Temposkift",TemposkiftZone,IF(F108="Konkurrenceløb","N/A",IF(F108="Distanceløb",DistanceløbZone,"Ukendt træningstype")))))))</f>
        <v>Ae2</v>
      </c>
      <c r="I108" s="58" t="str">
        <f>IF(F108="Konkurrenceløb",KonkurrenceløbHastighed,IF(ISERROR(VLOOKUP(F108,Table3[[#All],[Type]],1,FALSE))=FALSE(),"",IF(F108="","",TræningsHastighed)))</f>
        <v>6:28</v>
      </c>
      <c r="J108" s="59">
        <f ca="1">IF(ISERROR(VLOOKUP(F108,Table3[[#All],[Type]],1,FALSE))=FALSE(),SUMIF(OFFSET(B108,1,0,50),B108,OFFSET(J108,1,0,50)),IF(F108="","",IF(ISERROR(VLOOKUP(F108,TræningsZoner!B:B,1,FALSE))=FALSE(),NormalTid,IF(F108="Stigningsløb",StigningsløbTid,IF(F108="Intervalløb",IntervalTid,IF(F108="Temposkift",TemposkiftTid,IF(F108="Konkurrenceløb",KonkurrenceløbTid,IF(F108="Distanceløb",DistanceløbTid,"Ukendt træningstype"))))))))</f>
        <v>10</v>
      </c>
      <c r="K108" s="60">
        <f ca="1">IF(ISERROR(VLOOKUP(F108,Table3[[#All],[Type]],1,FALSE))=FALSE(),SUMIF(OFFSET(B108,1,0,50),B108,OFFSET(K108,1,0,50)),IF(F108="","",IF(ISERROR(VLOOKUP(F108,TræningsZoner!B:B,1,FALSE))=FALSE(),NormalDistance,IF(F108="Stigningsløb",StigningsløbDistance,IF(F108="Intervalløb",IntervalDistance,IF(F108="Temposkift",TemposkiftDistance,IF(F108="konkurrenceløb",KonkurrenceløbDistance,IF(F108="Distanceløb",DistanceløbDistance,"Ukendt træningstype"))))))))</f>
        <v>1.5463917525773196</v>
      </c>
      <c r="L108" s="54"/>
      <c r="M108" s="55"/>
      <c r="N108" s="72"/>
    </row>
    <row r="109" spans="1:14" hidden="1" outlineLevel="1" x14ac:dyDescent="0.25">
      <c r="A109" s="52"/>
      <c r="B109" s="57">
        <v>42714</v>
      </c>
      <c r="C109" s="54" t="str">
        <f t="shared" si="3"/>
        <v/>
      </c>
      <c r="D109" s="54" t="str">
        <f t="shared" si="4"/>
        <v/>
      </c>
      <c r="E109" s="54"/>
      <c r="F109" s="58" t="s">
        <v>41</v>
      </c>
      <c r="G109" s="58" t="s">
        <v>26</v>
      </c>
      <c r="H109" s="58" t="str">
        <f>IF(ISERROR(VLOOKUP(F109,Table3[[#All],[Type]],1,FALSE))=FALSE(),"",IF(F109="","",IFERROR(IFERROR(TræningsZone,StigningsløbZone),IF(F109="Intervalløb",IntervalZone,IF(F109="Temposkift",TemposkiftZone,IF(F109="Konkurrenceløb","N/A",IF(F109="Distanceløb",DistanceløbZone,"Ukendt træningstype")))))))</f>
        <v>Rest</v>
      </c>
      <c r="I109" s="58" t="str">
        <f>IF(F109="Konkurrenceløb",KonkurrenceløbHastighed,IF(ISERROR(VLOOKUP(F109,Table3[[#All],[Type]],1,FALSE))=FALSE(),"",IF(F109="","",TræningsHastighed)))</f>
        <v>9:59,5</v>
      </c>
      <c r="J109" s="59">
        <f ca="1">IF(ISERROR(VLOOKUP(F109,Table3[[#All],[Type]],1,FALSE))=FALSE(),SUMIF(OFFSET(B109,1,0,50),B109,OFFSET(J109,1,0,50)),IF(F109="","",IF(ISERROR(VLOOKUP(F109,TræningsZoner!B:B,1,FALSE))=FALSE(),NormalTid,IF(F109="Stigningsløb",StigningsløbTid,IF(F109="Intervalløb",IntervalTid,IF(F109="Temposkift",TemposkiftTid,IF(F109="Konkurrenceløb",KonkurrenceløbTid,IF(F109="Distanceløb",DistanceløbTid,"Ukendt træningstype"))))))))</f>
        <v>15</v>
      </c>
      <c r="K109" s="60">
        <f ca="1">IF(ISERROR(VLOOKUP(F109,Table3[[#All],[Type]],1,FALSE))=FALSE(),SUMIF(OFFSET(B109,1,0,50),B109,OFFSET(K109,1,0,50)),IF(F109="","",IF(ISERROR(VLOOKUP(F109,TræningsZoner!B:B,1,FALSE))=FALSE(),NormalDistance,IF(F109="Stigningsløb",StigningsløbDistance,IF(F109="Intervalløb",IntervalDistance,IF(F109="Temposkift",TemposkiftDistance,IF(F109="konkurrenceløb",KonkurrenceløbDistance,IF(F109="Distanceløb",DistanceløbDistance,"Ukendt træningstype"))))))))</f>
        <v>1.5012510425354462</v>
      </c>
      <c r="L109" s="54"/>
      <c r="M109" s="55"/>
      <c r="N109" s="72"/>
    </row>
    <row r="110" spans="1:14" hidden="1" outlineLevel="1" x14ac:dyDescent="0.25">
      <c r="A110" s="52"/>
      <c r="B110" s="57">
        <v>42714</v>
      </c>
      <c r="C110" s="54" t="str">
        <f t="shared" si="3"/>
        <v/>
      </c>
      <c r="D110" s="54" t="str">
        <f t="shared" si="4"/>
        <v/>
      </c>
      <c r="E110" s="54"/>
      <c r="F110" s="58" t="s">
        <v>23</v>
      </c>
      <c r="G110" s="58" t="s">
        <v>42</v>
      </c>
      <c r="H110" s="58" t="str">
        <f>IF(ISERROR(VLOOKUP(F110,Table3[[#All],[Type]],1,FALSE))=FALSE(),"",IF(F110="","",IFERROR(IFERROR(TræningsZone,StigningsløbZone),IF(F110="Intervalløb",IntervalZone,IF(F110="Temposkift",TemposkiftZone,IF(F110="Konkurrenceløb","N/A",IF(F110="Distanceløb",DistanceløbZone,"Ukendt træningstype")))))))</f>
        <v>Ae1</v>
      </c>
      <c r="I110" s="58" t="str">
        <f>IF(F110="Konkurrenceløb",KonkurrenceløbHastighed,IF(ISERROR(VLOOKUP(F110,Table3[[#All],[Type]],1,FALSE))=FALSE(),"",IF(F110="","",TræningsHastighed)))</f>
        <v>7:07,5</v>
      </c>
      <c r="J110" s="59">
        <f ca="1">IF(ISERROR(VLOOKUP(F110,Table3[[#All],[Type]],1,FALSE))=FALSE(),SUMIF(OFFSET(B110,1,0,50),B110,OFFSET(J110,1,0,50)),IF(F110="","",IF(ISERROR(VLOOKUP(F110,TræningsZoner!B:B,1,FALSE))=FALSE(),NormalTid,IF(F110="Stigningsløb",StigningsløbTid,IF(F110="Intervalløb",IntervalTid,IF(F110="Temposkift",TemposkiftTid,IF(F110="Konkurrenceløb",KonkurrenceløbTid,IF(F110="Distanceløb",DistanceløbTid,"Ukendt træningstype"))))))))</f>
        <v>25</v>
      </c>
      <c r="K110" s="60">
        <f ca="1">IF(ISERROR(VLOOKUP(F110,Table3[[#All],[Type]],1,FALSE))=FALSE(),SUMIF(OFFSET(B110,1,0,50),B110,OFFSET(K110,1,0,50)),IF(F110="","",IF(ISERROR(VLOOKUP(F110,TræningsZoner!B:B,1,FALSE))=FALSE(),NormalDistance,IF(F110="Stigningsløb",StigningsløbDistance,IF(F110="Intervalløb",IntervalDistance,IF(F110="Temposkift",TemposkiftDistance,IF(F110="konkurrenceløb",KonkurrenceløbDistance,IF(F110="Distanceløb",DistanceløbDistance,"Ukendt træningstype"))))))))</f>
        <v>3.5087719298245612</v>
      </c>
      <c r="L110" s="54"/>
      <c r="M110" s="55"/>
      <c r="N110" s="72"/>
    </row>
    <row r="111" spans="1:14" hidden="1" outlineLevel="1" x14ac:dyDescent="0.25">
      <c r="A111" s="52"/>
      <c r="B111" s="57">
        <v>42714</v>
      </c>
      <c r="C111" s="54" t="str">
        <f t="shared" si="3"/>
        <v/>
      </c>
      <c r="D111" s="54" t="str">
        <f t="shared" si="4"/>
        <v/>
      </c>
      <c r="E111" s="54"/>
      <c r="F111" s="58" t="s">
        <v>32</v>
      </c>
      <c r="G111" s="58" t="s">
        <v>34</v>
      </c>
      <c r="H111" s="58" t="str">
        <f>IF(ISERROR(VLOOKUP(F111,Table3[[#All],[Type]],1,FALSE))=FALSE(),"",IF(F111="","",IFERROR(IFERROR(TræningsZone,StigningsløbZone),IF(F111="Intervalløb",IntervalZone,IF(F111="Temposkift",TemposkiftZone,IF(F111="Konkurrenceløb","N/A",IF(F111="Distanceløb",DistanceløbZone,"Ukendt træningstype")))))))</f>
        <v>Ae2</v>
      </c>
      <c r="I111" s="58" t="str">
        <f>IF(F111="Konkurrenceløb",KonkurrenceløbHastighed,IF(ISERROR(VLOOKUP(F111,Table3[[#All],[Type]],1,FALSE))=FALSE(),"",IF(F111="","",TræningsHastighed)))</f>
        <v>6:28</v>
      </c>
      <c r="J111" s="59">
        <f ca="1">IF(ISERROR(VLOOKUP(F111,Table3[[#All],[Type]],1,FALSE))=FALSE(),SUMIF(OFFSET(B111,1,0,50),B111,OFFSET(J111,1,0,50)),IF(F111="","",IF(ISERROR(VLOOKUP(F111,TræningsZoner!B:B,1,FALSE))=FALSE(),NormalTid,IF(F111="Stigningsløb",StigningsløbTid,IF(F111="Intervalløb",IntervalTid,IF(F111="Temposkift",TemposkiftTid,IF(F111="Konkurrenceløb",KonkurrenceløbTid,IF(F111="Distanceløb",DistanceløbTid,"Ukendt træningstype"))))))))</f>
        <v>10</v>
      </c>
      <c r="K111" s="60">
        <f ca="1">IF(ISERROR(VLOOKUP(F111,Table3[[#All],[Type]],1,FALSE))=FALSE(),SUMIF(OFFSET(B111,1,0,50),B111,OFFSET(K111,1,0,50)),IF(F111="","",IF(ISERROR(VLOOKUP(F111,TræningsZoner!B:B,1,FALSE))=FALSE(),NormalDistance,IF(F111="Stigningsløb",StigningsløbDistance,IF(F111="Intervalløb",IntervalDistance,IF(F111="Temposkift",TemposkiftDistance,IF(F111="konkurrenceløb",KonkurrenceløbDistance,IF(F111="Distanceløb",DistanceløbDistance,"Ukendt træningstype"))))))))</f>
        <v>1.5463917525773196</v>
      </c>
      <c r="L111" s="54"/>
      <c r="M111" s="55"/>
      <c r="N111" s="72"/>
    </row>
    <row r="112" spans="1:14" collapsed="1" x14ac:dyDescent="0.25">
      <c r="A112" s="52">
        <f t="shared" ref="A112:A220" si="5">B112</f>
        <v>42712</v>
      </c>
      <c r="B112" s="53">
        <v>42712</v>
      </c>
      <c r="C112" s="54">
        <f t="shared" si="3"/>
        <v>50</v>
      </c>
      <c r="D112" s="54">
        <f t="shared" si="4"/>
        <v>2016</v>
      </c>
      <c r="E112" s="54" t="s">
        <v>66</v>
      </c>
      <c r="F112" s="55" t="s">
        <v>22</v>
      </c>
      <c r="G112" s="55"/>
      <c r="H112" s="55" t="str">
        <f>IF(ISERROR(VLOOKUP(F112,Table3[[#All],[Type]],1,FALSE))=FALSE(),"",IF(F112="","",IFERROR(IFERROR(TræningsZone,StigningsløbZone),IF(F112="Intervalløb",IntervalZone,IF(F112="Temposkift",TemposkiftZone,IF(F112="Konkurrenceløb","N/A",IF(F112="Distanceløb",DistanceløbZone,"Ukendt træningstype")))))))</f>
        <v/>
      </c>
      <c r="I112" s="55" t="str">
        <f>IF(F112="Konkurrenceløb",KonkurrenceløbHastighed,IF(ISERROR(VLOOKUP(F112,Table3[[#All],[Type]],1,FALSE))=FALSE(),"",IF(F112="","",TræningsHastighed)))</f>
        <v/>
      </c>
      <c r="J112" s="54">
        <f ca="1">IF(ISERROR(VLOOKUP(F112,Table3[[#All],[Type]],1,FALSE))=FALSE(),SUMIF(OFFSET(B112,1,0,50),B112,OFFSET(J112,1,0,50)),IF(F112="","",IF(ISERROR(VLOOKUP(F112,TræningsZoner!B:B,1,FALSE))=FALSE(),NormalTid,IF(F112="Stigningsløb",StigningsløbTid,IF(F112="Intervalløb",IntervalTid,IF(F112="Temposkift",TemposkiftTid,IF(F112="Konkurrenceløb",KonkurrenceløbTid,IF(F112="Distanceløb",DistanceløbTid,"Ukendt træningstype"))))))))</f>
        <v>70</v>
      </c>
      <c r="K112" s="56">
        <f ca="1">IF(ISERROR(VLOOKUP(F112,Table3[[#All],[Type]],1,FALSE))=FALSE(),SUMIF(OFFSET(B112,1,0,50),B112,OFFSET(K112,1,0,50)),IF(F112="","",IF(ISERROR(VLOOKUP(F112,TræningsZoner!B:B,1,FALSE))=FALSE(),NormalDistance,IF(F112="Stigningsløb",StigningsløbDistance,IF(F112="Intervalløb",IntervalDistance,IF(F112="Temposkift",TemposkiftDistance,IF(F112="konkurrenceløb",KonkurrenceløbDistance,IF(F112="Distanceløb",DistanceløbDistance,"Ukendt træningstype"))))))))</f>
        <v>10.057851572216613</v>
      </c>
      <c r="L112" s="54"/>
      <c r="M112" s="55"/>
      <c r="N112" s="72"/>
    </row>
    <row r="113" spans="1:14" hidden="1" outlineLevel="1" x14ac:dyDescent="0.25">
      <c r="A113" s="52"/>
      <c r="B113" s="57">
        <v>42712</v>
      </c>
      <c r="C113" s="54" t="str">
        <f t="shared" si="3"/>
        <v/>
      </c>
      <c r="D113" s="54" t="str">
        <f t="shared" si="4"/>
        <v/>
      </c>
      <c r="E113" s="54"/>
      <c r="F113" s="58" t="s">
        <v>23</v>
      </c>
      <c r="G113" s="58" t="s">
        <v>34</v>
      </c>
      <c r="H113" s="58" t="str">
        <f>IF(ISERROR(VLOOKUP(F113,Table3[[#All],[Type]],1,FALSE))=FALSE(),"",IF(F113="","",IFERROR(IFERROR(TræningsZone,StigningsløbZone),IF(F113="Intervalløb",IntervalZone,IF(F113="Temposkift",TemposkiftZone,IF(F113="Konkurrenceløb","N/A",IF(F113="Distanceløb",DistanceløbZone,"Ukendt træningstype")))))))</f>
        <v>Ae1</v>
      </c>
      <c r="I113" s="58" t="str">
        <f>IF(F113="Konkurrenceløb",KonkurrenceløbHastighed,IF(ISERROR(VLOOKUP(F113,Table3[[#All],[Type]],1,FALSE))=FALSE(),"",IF(F113="","",TræningsHastighed)))</f>
        <v>7:07,5</v>
      </c>
      <c r="J113" s="59">
        <f ca="1">IF(ISERROR(VLOOKUP(F113,Table3[[#All],[Type]],1,FALSE))=FALSE(),SUMIF(OFFSET(B113,1,0,50),B113,OFFSET(J113,1,0,50)),IF(F113="","",IF(ISERROR(VLOOKUP(F113,TræningsZoner!B:B,1,FALSE))=FALSE(),NormalTid,IF(F113="Stigningsløb",StigningsløbTid,IF(F113="Intervalløb",IntervalTid,IF(F113="Temposkift",TemposkiftTid,IF(F113="Konkurrenceløb",KonkurrenceløbTid,IF(F113="Distanceløb",DistanceløbTid,"Ukendt træningstype"))))))))</f>
        <v>10</v>
      </c>
      <c r="K113" s="60">
        <f ca="1">IF(ISERROR(VLOOKUP(F113,Table3[[#All],[Type]],1,FALSE))=FALSE(),SUMIF(OFFSET(B113,1,0,50),B113,OFFSET(K113,1,0,50)),IF(F113="","",IF(ISERROR(VLOOKUP(F113,TræningsZoner!B:B,1,FALSE))=FALSE(),NormalDistance,IF(F113="Stigningsløb",StigningsløbDistance,IF(F113="Intervalløb",IntervalDistance,IF(F113="Temposkift",TemposkiftDistance,IF(F113="konkurrenceløb",KonkurrenceløbDistance,IF(F113="Distanceløb",DistanceløbDistance,"Ukendt træningstype"))))))))</f>
        <v>1.4035087719298245</v>
      </c>
      <c r="L113" s="54"/>
      <c r="M113" s="55"/>
      <c r="N113" s="72"/>
    </row>
    <row r="114" spans="1:14" hidden="1" outlineLevel="1" x14ac:dyDescent="0.25">
      <c r="A114" s="52"/>
      <c r="B114" s="57">
        <v>42712</v>
      </c>
      <c r="C114" s="54" t="str">
        <f t="shared" si="3"/>
        <v/>
      </c>
      <c r="D114" s="54" t="str">
        <f t="shared" si="4"/>
        <v/>
      </c>
      <c r="E114" s="54"/>
      <c r="F114" s="58" t="s">
        <v>39</v>
      </c>
      <c r="G114" s="58" t="s">
        <v>33</v>
      </c>
      <c r="H114" s="58" t="str">
        <f>IF(ISERROR(VLOOKUP(F114,Table3[[#All],[Type]],1,FALSE))=FALSE(),"",IF(F114="","",IFERROR(IFERROR(TræningsZone,StigningsløbZone),IF(F114="Intervalløb",IntervalZone,IF(F114="Temposkift",TemposkiftZone,IF(F114="Konkurrenceløb","N/A",IF(F114="Distanceløb",DistanceløbZone,"Ukendt træningstype")))))))</f>
        <v>MT</v>
      </c>
      <c r="I114" s="58" t="str">
        <f>IF(F114="Konkurrenceløb",KonkurrenceløbHastighed,IF(ISERROR(VLOOKUP(F114,Table3[[#All],[Type]],1,FALSE))=FALSE(),"",IF(F114="","",TræningsHastighed)))</f>
        <v>6:24</v>
      </c>
      <c r="J114" s="59">
        <f ca="1">IF(ISERROR(VLOOKUP(F114,Table3[[#All],[Type]],1,FALSE))=FALSE(),SUMIF(OFFSET(B114,1,0,50),B114,OFFSET(J114,1,0,50)),IF(F114="","",IF(ISERROR(VLOOKUP(F114,TræningsZoner!B:B,1,FALSE))=FALSE(),NormalTid,IF(F114="Stigningsløb",StigningsløbTid,IF(F114="Intervalløb",IntervalTid,IF(F114="Temposkift",TemposkiftTid,IF(F114="Konkurrenceløb",KonkurrenceløbTid,IF(F114="Distanceløb",DistanceløbTid,"Ukendt træningstype"))))))))</f>
        <v>20</v>
      </c>
      <c r="K114" s="60">
        <f ca="1">IF(ISERROR(VLOOKUP(F114,Table3[[#All],[Type]],1,FALSE))=FALSE(),SUMIF(OFFSET(B114,1,0,50),B114,OFFSET(K114,1,0,50)),IF(F114="","",IF(ISERROR(VLOOKUP(F114,TræningsZoner!B:B,1,FALSE))=FALSE(),NormalDistance,IF(F114="Stigningsløb",StigningsløbDistance,IF(F114="Intervalløb",IntervalDistance,IF(F114="Temposkift",TemposkiftDistance,IF(F114="konkurrenceløb",KonkurrenceløbDistance,IF(F114="Distanceløb",DistanceløbDistance,"Ukendt træningstype"))))))))</f>
        <v>3.125</v>
      </c>
      <c r="L114" s="54"/>
      <c r="M114" s="55"/>
      <c r="N114" s="72"/>
    </row>
    <row r="115" spans="1:14" hidden="1" outlineLevel="1" x14ac:dyDescent="0.25">
      <c r="A115" s="52"/>
      <c r="B115" s="57">
        <v>42712</v>
      </c>
      <c r="C115" s="54" t="str">
        <f t="shared" si="3"/>
        <v/>
      </c>
      <c r="D115" s="54" t="str">
        <f t="shared" si="4"/>
        <v/>
      </c>
      <c r="E115" s="54"/>
      <c r="F115" s="58" t="s">
        <v>41</v>
      </c>
      <c r="G115" s="58" t="s">
        <v>34</v>
      </c>
      <c r="H115" s="58" t="str">
        <f>IF(ISERROR(VLOOKUP(F115,Table3[[#All],[Type]],1,FALSE))=FALSE(),"",IF(F115="","",IFERROR(IFERROR(TræningsZone,StigningsløbZone),IF(F115="Intervalløb",IntervalZone,IF(F115="Temposkift",TemposkiftZone,IF(F115="Konkurrenceløb","N/A",IF(F115="Distanceløb",DistanceløbZone,"Ukendt træningstype")))))))</f>
        <v>Rest</v>
      </c>
      <c r="I115" s="58" t="str">
        <f>IF(F115="Konkurrenceløb",KonkurrenceløbHastighed,IF(ISERROR(VLOOKUP(F115,Table3[[#All],[Type]],1,FALSE))=FALSE(),"",IF(F115="","",TræningsHastighed)))</f>
        <v>9:59,5</v>
      </c>
      <c r="J115" s="59">
        <f ca="1">IF(ISERROR(VLOOKUP(F115,Table3[[#All],[Type]],1,FALSE))=FALSE(),SUMIF(OFFSET(B115,1,0,50),B115,OFFSET(J115,1,0,50)),IF(F115="","",IF(ISERROR(VLOOKUP(F115,TræningsZoner!B:B,1,FALSE))=FALSE(),NormalTid,IF(F115="Stigningsløb",StigningsløbTid,IF(F115="Intervalløb",IntervalTid,IF(F115="Temposkift",TemposkiftTid,IF(F115="Konkurrenceløb",KonkurrenceløbTid,IF(F115="Distanceløb",DistanceløbTid,"Ukendt træningstype"))))))))</f>
        <v>10</v>
      </c>
      <c r="K115" s="60">
        <f ca="1">IF(ISERROR(VLOOKUP(F115,Table3[[#All],[Type]],1,FALSE))=FALSE(),SUMIF(OFFSET(B115,1,0,50),B115,OFFSET(K115,1,0,50)),IF(F115="","",IF(ISERROR(VLOOKUP(F115,TræningsZoner!B:B,1,FALSE))=FALSE(),NormalDistance,IF(F115="Stigningsløb",StigningsløbDistance,IF(F115="Intervalløb",IntervalDistance,IF(F115="Temposkift",TemposkiftDistance,IF(F115="konkurrenceløb",KonkurrenceløbDistance,IF(F115="Distanceløb",DistanceløbDistance,"Ukendt træningstype"))))))))</f>
        <v>1.0008340283569641</v>
      </c>
      <c r="L115" s="54"/>
      <c r="M115" s="55"/>
      <c r="N115" s="72"/>
    </row>
    <row r="116" spans="1:14" hidden="1" outlineLevel="1" x14ac:dyDescent="0.25">
      <c r="A116" s="52"/>
      <c r="B116" s="57">
        <v>42712</v>
      </c>
      <c r="C116" s="54" t="str">
        <f t="shared" si="3"/>
        <v/>
      </c>
      <c r="D116" s="54" t="str">
        <f t="shared" si="4"/>
        <v/>
      </c>
      <c r="E116" s="54"/>
      <c r="F116" s="58" t="s">
        <v>39</v>
      </c>
      <c r="G116" s="58" t="s">
        <v>33</v>
      </c>
      <c r="H116" s="58" t="str">
        <f>IF(ISERROR(VLOOKUP(F116,Table3[[#All],[Type]],1,FALSE))=FALSE(),"",IF(F116="","",IFERROR(IFERROR(TræningsZone,StigningsløbZone),IF(F116="Intervalløb",IntervalZone,IF(F116="Temposkift",TemposkiftZone,IF(F116="Konkurrenceløb","N/A",IF(F116="Distanceløb",DistanceløbZone,"Ukendt træningstype")))))))</f>
        <v>MT</v>
      </c>
      <c r="I116" s="58" t="str">
        <f>IF(F116="Konkurrenceløb",KonkurrenceløbHastighed,IF(ISERROR(VLOOKUP(F116,Table3[[#All],[Type]],1,FALSE))=FALSE(),"",IF(F116="","",TræningsHastighed)))</f>
        <v>6:24</v>
      </c>
      <c r="J116" s="59">
        <f ca="1">IF(ISERROR(VLOOKUP(F116,Table3[[#All],[Type]],1,FALSE))=FALSE(),SUMIF(OFFSET(B116,1,0,50),B116,OFFSET(J116,1,0,50)),IF(F116="","",IF(ISERROR(VLOOKUP(F116,TræningsZoner!B:B,1,FALSE))=FALSE(),NormalTid,IF(F116="Stigningsløb",StigningsløbTid,IF(F116="Intervalløb",IntervalTid,IF(F116="Temposkift",TemposkiftTid,IF(F116="Konkurrenceløb",KonkurrenceløbTid,IF(F116="Distanceløb",DistanceløbTid,"Ukendt træningstype"))))))))</f>
        <v>20</v>
      </c>
      <c r="K116" s="60">
        <f ca="1">IF(ISERROR(VLOOKUP(F116,Table3[[#All],[Type]],1,FALSE))=FALSE(),SUMIF(OFFSET(B116,1,0,50),B116,OFFSET(K116,1,0,50)),IF(F116="","",IF(ISERROR(VLOOKUP(F116,TræningsZoner!B:B,1,FALSE))=FALSE(),NormalDistance,IF(F116="Stigningsløb",StigningsløbDistance,IF(F116="Intervalløb",IntervalDistance,IF(F116="Temposkift",TemposkiftDistance,IF(F116="konkurrenceløb",KonkurrenceløbDistance,IF(F116="Distanceløb",DistanceløbDistance,"Ukendt træningstype"))))))))</f>
        <v>3.125</v>
      </c>
      <c r="L116" s="54"/>
      <c r="M116" s="55"/>
      <c r="N116" s="72"/>
    </row>
    <row r="117" spans="1:14" hidden="1" outlineLevel="1" x14ac:dyDescent="0.25">
      <c r="A117" s="52"/>
      <c r="B117" s="57">
        <v>42712</v>
      </c>
      <c r="C117" s="54" t="str">
        <f t="shared" si="3"/>
        <v/>
      </c>
      <c r="D117" s="54" t="str">
        <f t="shared" si="4"/>
        <v/>
      </c>
      <c r="E117" s="54"/>
      <c r="F117" s="58" t="s">
        <v>23</v>
      </c>
      <c r="G117" s="58" t="s">
        <v>34</v>
      </c>
      <c r="H117" s="58" t="str">
        <f>IF(ISERROR(VLOOKUP(F117,Table3[[#All],[Type]],1,FALSE))=FALSE(),"",IF(F117="","",IFERROR(IFERROR(TræningsZone,StigningsløbZone),IF(F117="Intervalløb",IntervalZone,IF(F117="Temposkift",TemposkiftZone,IF(F117="Konkurrenceløb","N/A",IF(F117="Distanceløb",DistanceløbZone,"Ukendt træningstype")))))))</f>
        <v>Ae1</v>
      </c>
      <c r="I117" s="58" t="str">
        <f>IF(F117="Konkurrenceløb",KonkurrenceløbHastighed,IF(ISERROR(VLOOKUP(F117,Table3[[#All],[Type]],1,FALSE))=FALSE(),"",IF(F117="","",TræningsHastighed)))</f>
        <v>7:07,5</v>
      </c>
      <c r="J117" s="59">
        <f ca="1">IF(ISERROR(VLOOKUP(F117,Table3[[#All],[Type]],1,FALSE))=FALSE(),SUMIF(OFFSET(B117,1,0,50),B117,OFFSET(J117,1,0,50)),IF(F117="","",IF(ISERROR(VLOOKUP(F117,TræningsZoner!B:B,1,FALSE))=FALSE(),NormalTid,IF(F117="Stigningsløb",StigningsløbTid,IF(F117="Intervalløb",IntervalTid,IF(F117="Temposkift",TemposkiftTid,IF(F117="Konkurrenceløb",KonkurrenceløbTid,IF(F117="Distanceløb",DistanceløbTid,"Ukendt træningstype"))))))))</f>
        <v>10</v>
      </c>
      <c r="K117" s="60">
        <f ca="1">IF(ISERROR(VLOOKUP(F117,Table3[[#All],[Type]],1,FALSE))=FALSE(),SUMIF(OFFSET(B117,1,0,50),B117,OFFSET(K117,1,0,50)),IF(F117="","",IF(ISERROR(VLOOKUP(F117,TræningsZoner!B:B,1,FALSE))=FALSE(),NormalDistance,IF(F117="Stigningsløb",StigningsløbDistance,IF(F117="Intervalløb",IntervalDistance,IF(F117="Temposkift",TemposkiftDistance,IF(F117="konkurrenceløb",KonkurrenceløbDistance,IF(F117="Distanceløb",DistanceløbDistance,"Ukendt træningstype"))))))))</f>
        <v>1.4035087719298245</v>
      </c>
      <c r="L117" s="54"/>
      <c r="M117" s="55"/>
      <c r="N117" s="72"/>
    </row>
    <row r="118" spans="1:14" collapsed="1" x14ac:dyDescent="0.25">
      <c r="A118" s="52">
        <f t="shared" si="5"/>
        <v>42710</v>
      </c>
      <c r="B118" s="53">
        <v>42710</v>
      </c>
      <c r="C118" s="54">
        <f t="shared" si="3"/>
        <v>50</v>
      </c>
      <c r="D118" s="54">
        <f t="shared" si="4"/>
        <v>2016</v>
      </c>
      <c r="E118" s="54" t="s">
        <v>66</v>
      </c>
      <c r="F118" s="55" t="s">
        <v>35</v>
      </c>
      <c r="G118" s="55"/>
      <c r="H118" s="55" t="str">
        <f>IF(ISERROR(VLOOKUP(F118,Table3[[#All],[Type]],1,FALSE))=FALSE(),"",IF(F118="","",IFERROR(IFERROR(TræningsZone,StigningsløbZone),IF(F118="Intervalløb",IntervalZone,IF(F118="Temposkift",TemposkiftZone,IF(F118="Konkurrenceløb","N/A",IF(F118="Distanceløb",DistanceløbZone,"Ukendt træningstype")))))))</f>
        <v/>
      </c>
      <c r="I118" s="55" t="str">
        <f>IF(F118="Konkurrenceløb",KonkurrenceløbHastighed,IF(ISERROR(VLOOKUP(F118,Table3[[#All],[Type]],1,FALSE))=FALSE(),"",IF(F118="","",TræningsHastighed)))</f>
        <v/>
      </c>
      <c r="J118" s="54">
        <f ca="1">IF(ISERROR(VLOOKUP(F118,Table3[[#All],[Type]],1,FALSE))=FALSE(),SUMIF(OFFSET(B118,1,0,50),B118,OFFSET(J118,1,0,50)),IF(F118="","",IF(ISERROR(VLOOKUP(F118,TræningsZoner!B:B,1,FALSE))=FALSE(),NormalTid,IF(F118="Stigningsløb",StigningsløbTid,IF(F118="Intervalløb",IntervalTid,IF(F118="Temposkift",TemposkiftTid,IF(F118="Konkurrenceløb",KonkurrenceløbTid,IF(F118="Distanceløb",DistanceløbTid,"Ukendt træningstype"))))))))</f>
        <v>67.596666666666664</v>
      </c>
      <c r="K118" s="56">
        <f ca="1">IF(ISERROR(VLOOKUP(F118,Table3[[#All],[Type]],1,FALSE))=FALSE(),SUMIF(OFFSET(B118,1,0,50),B118,OFFSET(K118,1,0,50)),IF(F118="","",IF(ISERROR(VLOOKUP(F118,TræningsZoner!B:B,1,FALSE))=FALSE(),NormalDistance,IF(F118="Stigningsløb",StigningsløbDistance,IF(F118="Intervalløb",IntervalDistance,IF(F118="Temposkift",TemposkiftDistance,IF(F118="konkurrenceløb",KonkurrenceløbDistance,IF(F118="Distanceløb",DistanceløbDistance,"Ukendt træningstype"))))))))</f>
        <v>10.010943329967956</v>
      </c>
      <c r="L118" s="54"/>
      <c r="M118" s="55"/>
      <c r="N118" s="72"/>
    </row>
    <row r="119" spans="1:14" s="26" customFormat="1" hidden="1" outlineLevel="1" x14ac:dyDescent="0.25">
      <c r="A119" s="61"/>
      <c r="B119" s="57">
        <v>42710</v>
      </c>
      <c r="C119" s="54" t="str">
        <f t="shared" si="3"/>
        <v/>
      </c>
      <c r="D119" s="54" t="str">
        <f t="shared" si="4"/>
        <v/>
      </c>
      <c r="E119" s="54"/>
      <c r="F119" s="58" t="s">
        <v>23</v>
      </c>
      <c r="G119" s="58" t="s">
        <v>26</v>
      </c>
      <c r="H119" s="58" t="str">
        <f>IF(ISERROR(VLOOKUP(F119,Table3[[#All],[Type]],1,FALSE))=FALSE(),"",IF(F119="","",IFERROR(IFERROR(TræningsZone,StigningsløbZone),IF(F119="Intervalløb",IntervalZone,IF(F119="Temposkift",TemposkiftZone,IF(F119="Konkurrenceløb","N/A",IF(F119="Distanceløb",DistanceløbZone,"Ukendt træningstype")))))))</f>
        <v>Ae1</v>
      </c>
      <c r="I119" s="58" t="str">
        <f>IF(F119="Konkurrenceløb",KonkurrenceløbHastighed,IF(ISERROR(VLOOKUP(F119,Table3[[#All],[Type]],1,FALSE))=FALSE(),"",IF(F119="","",TræningsHastighed)))</f>
        <v>7:07,5</v>
      </c>
      <c r="J119" s="59">
        <f ca="1">IF(ISERROR(VLOOKUP(F119,Table3[[#All],[Type]],1,FALSE))=FALSE(),SUMIF(OFFSET(B119,1,0,50),B119,OFFSET(J119,1,0,50)),IF(F119="","",IF(ISERROR(VLOOKUP(F119,TræningsZoner!B:B,1,FALSE))=FALSE(),NormalTid,IF(F119="Stigningsløb",StigningsløbTid,IF(F119="Intervalløb",IntervalTid,IF(F119="Temposkift",TemposkiftTid,IF(F119="Konkurrenceløb",KonkurrenceløbTid,IF(F119="Distanceløb",DistanceløbTid,"Ukendt træningstype"))))))))</f>
        <v>15</v>
      </c>
      <c r="K119" s="60">
        <f ca="1">IF(ISERROR(VLOOKUP(F119,Table3[[#All],[Type]],1,FALSE))=FALSE(),SUMIF(OFFSET(B119,1,0,50),B119,OFFSET(K119,1,0,50)),IF(F119="","",IF(ISERROR(VLOOKUP(F119,TræningsZoner!B:B,1,FALSE))=FALSE(),NormalDistance,IF(F119="Stigningsløb",StigningsløbDistance,IF(F119="Intervalløb",IntervalDistance,IF(F119="Temposkift",TemposkiftDistance,IF(F119="konkurrenceløb",KonkurrenceløbDistance,IF(F119="Distanceløb",DistanceløbDistance,"Ukendt træningstype"))))))))</f>
        <v>2.1052631578947367</v>
      </c>
      <c r="L119" s="54"/>
      <c r="M119" s="55"/>
      <c r="N119" s="72"/>
    </row>
    <row r="120" spans="1:14" s="26" customFormat="1" hidden="1" outlineLevel="1" x14ac:dyDescent="0.25">
      <c r="A120" s="61"/>
      <c r="B120" s="57">
        <v>42710</v>
      </c>
      <c r="C120" s="54" t="str">
        <f t="shared" si="3"/>
        <v/>
      </c>
      <c r="D120" s="54" t="str">
        <f t="shared" si="4"/>
        <v/>
      </c>
      <c r="E120" s="54"/>
      <c r="F120" s="58" t="s">
        <v>27</v>
      </c>
      <c r="G120" s="58" t="s">
        <v>28</v>
      </c>
      <c r="H120" s="58" t="str">
        <f>IF(ISERROR(VLOOKUP(F120,Table3[[#All],[Type]],1,FALSE))=FALSE(),"",IF(F120="","",IFERROR(IFERROR(TræningsZone,StigningsløbZone),IF(F120="Intervalløb",IntervalZone,IF(F120="Temposkift",TemposkiftZone,IF(F120="Konkurrenceløb","N/A",IF(F120="Distanceløb",DistanceløbZone,"Ukendt træningstype")))))))</f>
        <v>AT</v>
      </c>
      <c r="I120" s="58" t="str">
        <f>IF(F120="Konkurrenceløb",KonkurrenceløbHastighed,IF(ISERROR(VLOOKUP(F120,Table3[[#All],[Type]],1,FALSE))=FALSE(),"",IF(F120="","",TræningsHastighed)))</f>
        <v>5:56</v>
      </c>
      <c r="J120" s="59">
        <f ca="1">IF(ISERROR(VLOOKUP(F120,Table3[[#All],[Type]],1,FALSE))=FALSE(),SUMIF(OFFSET(B120,1,0,50),B120,OFFSET(J120,1,0,50)),IF(F120="","",IF(ISERROR(VLOOKUP(F120,TræningsZoner!B:B,1,FALSE))=FALSE(),NormalTid,IF(F120="Stigningsløb",StigningsløbTid,IF(F120="Intervalløb",IntervalTid,IF(F120="Temposkift",TemposkiftTid,IF(F120="Konkurrenceløb",KonkurrenceløbTid,IF(F120="Distanceløb",DistanceløbTid,"Ukendt træningstype"))))))))</f>
        <v>1.78</v>
      </c>
      <c r="K120" s="60">
        <f ca="1">IF(ISERROR(VLOOKUP(F120,Table3[[#All],[Type]],1,FALSE))=FALSE(),SUMIF(OFFSET(B120,1,0,50),B120,OFFSET(K120,1,0,50)),IF(F120="","",IF(ISERROR(VLOOKUP(F120,TræningsZoner!B:B,1,FALSE))=FALSE(),NormalDistance,IF(F120="Stigningsløb",StigningsløbDistance,IF(F120="Intervalløb",IntervalDistance,IF(F120="Temposkift",TemposkiftDistance,IF(F120="konkurrenceløb",KonkurrenceløbDistance,IF(F120="Distanceløb",DistanceløbDistance,"Ukendt træningstype"))))))))</f>
        <v>0.3</v>
      </c>
      <c r="L120" s="54"/>
      <c r="M120" s="55"/>
      <c r="N120" s="72"/>
    </row>
    <row r="121" spans="1:14" s="26" customFormat="1" hidden="1" outlineLevel="1" x14ac:dyDescent="0.25">
      <c r="A121" s="61"/>
      <c r="B121" s="57">
        <v>42710</v>
      </c>
      <c r="C121" s="54" t="str">
        <f t="shared" ref="C121:C184" si="6">IF(A121="","",WEEKNUM(B121,2))</f>
        <v/>
      </c>
      <c r="D121" s="54" t="str">
        <f t="shared" ref="D121:D184" si="7">IF(A121="","",YEAR((B121)))</f>
        <v/>
      </c>
      <c r="E121" s="54"/>
      <c r="F121" s="58" t="s">
        <v>36</v>
      </c>
      <c r="G121" s="58" t="s">
        <v>37</v>
      </c>
      <c r="H121" s="58" t="str">
        <f>IF(ISERROR(VLOOKUP(F121,Table3[[#All],[Type]],1,FALSE))=FALSE(),"",IF(F121="","",IFERROR(IFERROR(TræningsZone,StigningsløbZone),IF(F121="Intervalløb",IntervalZone,IF(F121="Temposkift",TemposkiftZone,IF(F121="Konkurrenceløb","N/A",IF(F121="Distanceløb",DistanceløbZone,"Ukendt træningstype")))))))</f>
        <v>Ae2</v>
      </c>
      <c r="I121" s="58" t="str">
        <f>IF(F121="Konkurrenceløb",KonkurrenceløbHastighed,IF(ISERROR(VLOOKUP(F121,Table3[[#All],[Type]],1,FALSE))=FALSE(),"",IF(F121="","",TræningsHastighed)))</f>
        <v>6:28</v>
      </c>
      <c r="J121" s="59">
        <f ca="1">IF(ISERROR(VLOOKUP(F121,Table3[[#All],[Type]],1,FALSE))=FALSE(),SUMIF(OFFSET(B121,1,0,50),B121,OFFSET(J121,1,0,50)),IF(F121="","",IF(ISERROR(VLOOKUP(F121,TræningsZoner!B:B,1,FALSE))=FALSE(),NormalTid,IF(F121="Stigningsløb",StigningsløbTid,IF(F121="Intervalløb",IntervalTid,IF(F121="Temposkift",TemposkiftTid,IF(F121="Konkurrenceløb",KonkurrenceløbTid,IF(F121="Distanceløb",DistanceløbTid,"Ukendt træningstype"))))))))</f>
        <v>3.2333333333333334</v>
      </c>
      <c r="K121" s="60">
        <f ca="1">IF(ISERROR(VLOOKUP(F121,Table3[[#All],[Type]],1,FALSE))=FALSE(),SUMIF(OFFSET(B121,1,0,50),B121,OFFSET(K121,1,0,50)),IF(F121="","",IF(ISERROR(VLOOKUP(F121,TræningsZoner!B:B,1,FALSE))=FALSE(),NormalDistance,IF(F121="Stigningsløb",StigningsløbDistance,IF(F121="Intervalløb",IntervalDistance,IF(F121="Temposkift",TemposkiftDistance,IF(F121="konkurrenceløb",KonkurrenceløbDistance,IF(F121="Distanceløb",DistanceløbDistance,"Ukendt træningstype"))))))))</f>
        <v>0.5</v>
      </c>
      <c r="L121" s="54"/>
      <c r="M121" s="55"/>
      <c r="N121" s="72"/>
    </row>
    <row r="122" spans="1:14" s="26" customFormat="1" hidden="1" outlineLevel="1" x14ac:dyDescent="0.25">
      <c r="A122" s="61"/>
      <c r="B122" s="57">
        <v>42710</v>
      </c>
      <c r="C122" s="54" t="str">
        <f t="shared" si="6"/>
        <v/>
      </c>
      <c r="D122" s="54" t="str">
        <f t="shared" si="7"/>
        <v/>
      </c>
      <c r="E122" s="54"/>
      <c r="F122" s="58" t="s">
        <v>36</v>
      </c>
      <c r="G122" s="58" t="s">
        <v>38</v>
      </c>
      <c r="H122" s="58" t="str">
        <f>IF(ISERROR(VLOOKUP(F122,Table3[[#All],[Type]],1,FALSE))=FALSE(),"",IF(F122="","",IFERROR(IFERROR(TræningsZone,StigningsløbZone),IF(F122="Intervalløb",IntervalZone,IF(F122="Temposkift",TemposkiftZone,IF(F122="Konkurrenceløb","N/A",IF(F122="Distanceløb",DistanceløbZone,"Ukendt træningstype")))))))</f>
        <v>An1</v>
      </c>
      <c r="I122" s="58" t="str">
        <f>IF(F122="Konkurrenceløb",KonkurrenceløbHastighed,IF(ISERROR(VLOOKUP(F122,Table3[[#All],[Type]],1,FALSE))=FALSE(),"",IF(F122="","",TræningsHastighed)))</f>
        <v>5:42,5</v>
      </c>
      <c r="J122" s="59">
        <f ca="1">IF(ISERROR(VLOOKUP(F122,Table3[[#All],[Type]],1,FALSE))=FALSE(),SUMIF(OFFSET(B122,1,0,50),B122,OFFSET(J122,1,0,50)),IF(F122="","",IF(ISERROR(VLOOKUP(F122,TræningsZoner!B:B,1,FALSE))=FALSE(),NormalTid,IF(F122="Stigningsløb",StigningsløbTid,IF(F122="Intervalløb",IntervalTid,IF(F122="Temposkift",TemposkiftTid,IF(F122="Konkurrenceløb",KonkurrenceløbTid,IF(F122="Distanceløb",DistanceløbTid,"Ukendt træningstype"))))))))</f>
        <v>2.8541666666666665</v>
      </c>
      <c r="K122" s="60">
        <f ca="1">IF(ISERROR(VLOOKUP(F122,Table3[[#All],[Type]],1,FALSE))=FALSE(),SUMIF(OFFSET(B122,1,0,50),B122,OFFSET(K122,1,0,50)),IF(F122="","",IF(ISERROR(VLOOKUP(F122,TræningsZoner!B:B,1,FALSE))=FALSE(),NormalDistance,IF(F122="Stigningsløb",StigningsløbDistance,IF(F122="Intervalløb",IntervalDistance,IF(F122="Temposkift",TemposkiftDistance,IF(F122="konkurrenceløb",KonkurrenceløbDistance,IF(F122="Distanceløb",DistanceløbDistance,"Ukendt træningstype"))))))))</f>
        <v>0.5</v>
      </c>
      <c r="L122" s="54"/>
      <c r="M122" s="55"/>
      <c r="N122" s="72"/>
    </row>
    <row r="123" spans="1:14" s="26" customFormat="1" hidden="1" outlineLevel="1" x14ac:dyDescent="0.25">
      <c r="A123" s="61"/>
      <c r="B123" s="57">
        <v>42710</v>
      </c>
      <c r="C123" s="54" t="str">
        <f t="shared" si="6"/>
        <v/>
      </c>
      <c r="D123" s="54" t="str">
        <f t="shared" si="7"/>
        <v/>
      </c>
      <c r="E123" s="54"/>
      <c r="F123" s="58" t="s">
        <v>36</v>
      </c>
      <c r="G123" s="58" t="s">
        <v>37</v>
      </c>
      <c r="H123" s="58" t="str">
        <f>IF(ISERROR(VLOOKUP(F123,Table3[[#All],[Type]],1,FALSE))=FALSE(),"",IF(F123="","",IFERROR(IFERROR(TræningsZone,StigningsløbZone),IF(F123="Intervalløb",IntervalZone,IF(F123="Temposkift",TemposkiftZone,IF(F123="Konkurrenceløb","N/A",IF(F123="Distanceløb",DistanceløbZone,"Ukendt træningstype")))))))</f>
        <v>Ae2</v>
      </c>
      <c r="I123" s="58" t="str">
        <f>IF(F123="Konkurrenceløb",KonkurrenceløbHastighed,IF(ISERROR(VLOOKUP(F123,Table3[[#All],[Type]],1,FALSE))=FALSE(),"",IF(F123="","",TræningsHastighed)))</f>
        <v>6:28</v>
      </c>
      <c r="J123" s="59">
        <f ca="1">IF(ISERROR(VLOOKUP(F123,Table3[[#All],[Type]],1,FALSE))=FALSE(),SUMIF(OFFSET(B123,1,0,50),B123,OFFSET(J123,1,0,50)),IF(F123="","",IF(ISERROR(VLOOKUP(F123,TræningsZoner!B:B,1,FALSE))=FALSE(),NormalTid,IF(F123="Stigningsløb",StigningsløbTid,IF(F123="Intervalløb",IntervalTid,IF(F123="Temposkift",TemposkiftTid,IF(F123="Konkurrenceløb",KonkurrenceløbTid,IF(F123="Distanceløb",DistanceløbTid,"Ukendt træningstype"))))))))</f>
        <v>3.2333333333333334</v>
      </c>
      <c r="K123" s="60">
        <f ca="1">IF(ISERROR(VLOOKUP(F123,Table3[[#All],[Type]],1,FALSE))=FALSE(),SUMIF(OFFSET(B123,1,0,50),B123,OFFSET(K123,1,0,50)),IF(F123="","",IF(ISERROR(VLOOKUP(F123,TræningsZoner!B:B,1,FALSE))=FALSE(),NormalDistance,IF(F123="Stigningsløb",StigningsløbDistance,IF(F123="Intervalløb",IntervalDistance,IF(F123="Temposkift",TemposkiftDistance,IF(F123="konkurrenceløb",KonkurrenceløbDistance,IF(F123="Distanceløb",DistanceløbDistance,"Ukendt træningstype"))))))))</f>
        <v>0.5</v>
      </c>
      <c r="L123" s="54"/>
      <c r="M123" s="55"/>
      <c r="N123" s="72"/>
    </row>
    <row r="124" spans="1:14" s="26" customFormat="1" hidden="1" outlineLevel="1" x14ac:dyDescent="0.25">
      <c r="A124" s="61"/>
      <c r="B124" s="57">
        <v>42710</v>
      </c>
      <c r="C124" s="54" t="str">
        <f t="shared" si="6"/>
        <v/>
      </c>
      <c r="D124" s="54" t="str">
        <f t="shared" si="7"/>
        <v/>
      </c>
      <c r="E124" s="54"/>
      <c r="F124" s="58" t="s">
        <v>36</v>
      </c>
      <c r="G124" s="58" t="s">
        <v>38</v>
      </c>
      <c r="H124" s="58" t="str">
        <f>IF(ISERROR(VLOOKUP(F124,Table3[[#All],[Type]],1,FALSE))=FALSE(),"",IF(F124="","",IFERROR(IFERROR(TræningsZone,StigningsløbZone),IF(F124="Intervalløb",IntervalZone,IF(F124="Temposkift",TemposkiftZone,IF(F124="Konkurrenceløb","N/A",IF(F124="Distanceløb",DistanceløbZone,"Ukendt træningstype")))))))</f>
        <v>An1</v>
      </c>
      <c r="I124" s="58" t="str">
        <f>IF(F124="Konkurrenceløb",KonkurrenceløbHastighed,IF(ISERROR(VLOOKUP(F124,Table3[[#All],[Type]],1,FALSE))=FALSE(),"",IF(F124="","",TræningsHastighed)))</f>
        <v>5:42,5</v>
      </c>
      <c r="J124" s="59">
        <f ca="1">IF(ISERROR(VLOOKUP(F124,Table3[[#All],[Type]],1,FALSE))=FALSE(),SUMIF(OFFSET(B124,1,0,50),B124,OFFSET(J124,1,0,50)),IF(F124="","",IF(ISERROR(VLOOKUP(F124,TræningsZoner!B:B,1,FALSE))=FALSE(),NormalTid,IF(F124="Stigningsløb",StigningsløbTid,IF(F124="Intervalløb",IntervalTid,IF(F124="Temposkift",TemposkiftTid,IF(F124="Konkurrenceløb",KonkurrenceløbTid,IF(F124="Distanceløb",DistanceløbTid,"Ukendt træningstype"))))))))</f>
        <v>2.8541666666666665</v>
      </c>
      <c r="K124" s="60">
        <f ca="1">IF(ISERROR(VLOOKUP(F124,Table3[[#All],[Type]],1,FALSE))=FALSE(),SUMIF(OFFSET(B124,1,0,50),B124,OFFSET(K124,1,0,50)),IF(F124="","",IF(ISERROR(VLOOKUP(F124,TræningsZoner!B:B,1,FALSE))=FALSE(),NormalDistance,IF(F124="Stigningsløb",StigningsløbDistance,IF(F124="Intervalløb",IntervalDistance,IF(F124="Temposkift",TemposkiftDistance,IF(F124="konkurrenceløb",KonkurrenceløbDistance,IF(F124="Distanceløb",DistanceløbDistance,"Ukendt træningstype"))))))))</f>
        <v>0.5</v>
      </c>
      <c r="L124" s="54"/>
      <c r="M124" s="55"/>
      <c r="N124" s="72"/>
    </row>
    <row r="125" spans="1:14" s="26" customFormat="1" hidden="1" outlineLevel="1" x14ac:dyDescent="0.25">
      <c r="A125" s="61"/>
      <c r="B125" s="57">
        <v>42710</v>
      </c>
      <c r="C125" s="54" t="str">
        <f t="shared" si="6"/>
        <v/>
      </c>
      <c r="D125" s="54" t="str">
        <f t="shared" si="7"/>
        <v/>
      </c>
      <c r="E125" s="54"/>
      <c r="F125" s="58" t="s">
        <v>36</v>
      </c>
      <c r="G125" s="58" t="s">
        <v>37</v>
      </c>
      <c r="H125" s="58" t="str">
        <f>IF(ISERROR(VLOOKUP(F125,Table3[[#All],[Type]],1,FALSE))=FALSE(),"",IF(F125="","",IFERROR(IFERROR(TræningsZone,StigningsløbZone),IF(F125="Intervalløb",IntervalZone,IF(F125="Temposkift",TemposkiftZone,IF(F125="Konkurrenceløb","N/A",IF(F125="Distanceløb",DistanceløbZone,"Ukendt træningstype")))))))</f>
        <v>Ae2</v>
      </c>
      <c r="I125" s="58" t="str">
        <f>IF(F125="Konkurrenceløb",KonkurrenceløbHastighed,IF(ISERROR(VLOOKUP(F125,Table3[[#All],[Type]],1,FALSE))=FALSE(),"",IF(F125="","",TræningsHastighed)))</f>
        <v>6:28</v>
      </c>
      <c r="J125" s="59">
        <f ca="1">IF(ISERROR(VLOOKUP(F125,Table3[[#All],[Type]],1,FALSE))=FALSE(),SUMIF(OFFSET(B125,1,0,50),B125,OFFSET(J125,1,0,50)),IF(F125="","",IF(ISERROR(VLOOKUP(F125,TræningsZoner!B:B,1,FALSE))=FALSE(),NormalTid,IF(F125="Stigningsløb",StigningsløbTid,IF(F125="Intervalløb",IntervalTid,IF(F125="Temposkift",TemposkiftTid,IF(F125="Konkurrenceløb",KonkurrenceløbTid,IF(F125="Distanceløb",DistanceløbTid,"Ukendt træningstype"))))))))</f>
        <v>3.2333333333333334</v>
      </c>
      <c r="K125" s="60">
        <f ca="1">IF(ISERROR(VLOOKUP(F125,Table3[[#All],[Type]],1,FALSE))=FALSE(),SUMIF(OFFSET(B125,1,0,50),B125,OFFSET(K125,1,0,50)),IF(F125="","",IF(ISERROR(VLOOKUP(F125,TræningsZoner!B:B,1,FALSE))=FALSE(),NormalDistance,IF(F125="Stigningsløb",StigningsløbDistance,IF(F125="Intervalløb",IntervalDistance,IF(F125="Temposkift",TemposkiftDistance,IF(F125="konkurrenceløb",KonkurrenceløbDistance,IF(F125="Distanceløb",DistanceløbDistance,"Ukendt træningstype"))))))))</f>
        <v>0.5</v>
      </c>
      <c r="L125" s="54"/>
      <c r="M125" s="55"/>
      <c r="N125" s="72"/>
    </row>
    <row r="126" spans="1:14" s="26" customFormat="1" hidden="1" outlineLevel="1" x14ac:dyDescent="0.25">
      <c r="A126" s="61"/>
      <c r="B126" s="57">
        <v>42710</v>
      </c>
      <c r="C126" s="54" t="str">
        <f t="shared" si="6"/>
        <v/>
      </c>
      <c r="D126" s="54" t="str">
        <f t="shared" si="7"/>
        <v/>
      </c>
      <c r="E126" s="54"/>
      <c r="F126" s="58" t="s">
        <v>41</v>
      </c>
      <c r="G126" s="58" t="s">
        <v>43</v>
      </c>
      <c r="H126" s="58" t="str">
        <f>IF(ISERROR(VLOOKUP(F126,Table3[[#All],[Type]],1,FALSE))=FALSE(),"",IF(F126="","",IFERROR(IFERROR(TræningsZone,StigningsløbZone),IF(F126="Intervalløb",IntervalZone,IF(F126="Temposkift",TemposkiftZone,IF(F126="Konkurrenceløb","N/A",IF(F126="Distanceløb",DistanceløbZone,"Ukendt træningstype")))))))</f>
        <v>Rest</v>
      </c>
      <c r="I126" s="58" t="str">
        <f>IF(F126="Konkurrenceløb",KonkurrenceløbHastighed,IF(ISERROR(VLOOKUP(F126,Table3[[#All],[Type]],1,FALSE))=FALSE(),"",IF(F126="","",TræningsHastighed)))</f>
        <v>9:59,5</v>
      </c>
      <c r="J126" s="59">
        <f ca="1">IF(ISERROR(VLOOKUP(F126,Table3[[#All],[Type]],1,FALSE))=FALSE(),SUMIF(OFFSET(B126,1,0,50),B126,OFFSET(J126,1,0,50)),IF(F126="","",IF(ISERROR(VLOOKUP(F126,TræningsZoner!B:B,1,FALSE))=FALSE(),NormalTid,IF(F126="Stigningsløb",StigningsløbTid,IF(F126="Intervalløb",IntervalTid,IF(F126="Temposkift",TemposkiftTid,IF(F126="Konkurrenceløb",KonkurrenceløbTid,IF(F126="Distanceløb",DistanceløbTid,"Ukendt træningstype"))))))))</f>
        <v>5</v>
      </c>
      <c r="K126" s="60">
        <f ca="1">IF(ISERROR(VLOOKUP(F126,Table3[[#All],[Type]],1,FALSE))=FALSE(),SUMIF(OFFSET(B126,1,0,50),B126,OFFSET(K126,1,0,50)),IF(F126="","",IF(ISERROR(VLOOKUP(F126,TræningsZoner!B:B,1,FALSE))=FALSE(),NormalDistance,IF(F126="Stigningsløb",StigningsløbDistance,IF(F126="Intervalløb",IntervalDistance,IF(F126="Temposkift",TemposkiftDistance,IF(F126="konkurrenceløb",KonkurrenceløbDistance,IF(F126="Distanceløb",DistanceløbDistance,"Ukendt træningstype"))))))))</f>
        <v>0.50041701417848206</v>
      </c>
      <c r="L126" s="54"/>
      <c r="M126" s="55"/>
      <c r="N126" s="72"/>
    </row>
    <row r="127" spans="1:14" s="26" customFormat="1" hidden="1" outlineLevel="1" x14ac:dyDescent="0.25">
      <c r="A127" s="61"/>
      <c r="B127" s="57">
        <v>42710</v>
      </c>
      <c r="C127" s="54" t="str">
        <f t="shared" si="6"/>
        <v/>
      </c>
      <c r="D127" s="54" t="str">
        <f t="shared" si="7"/>
        <v/>
      </c>
      <c r="E127" s="54"/>
      <c r="F127" s="58" t="s">
        <v>36</v>
      </c>
      <c r="G127" s="58" t="s">
        <v>37</v>
      </c>
      <c r="H127" s="58" t="str">
        <f>IF(ISERROR(VLOOKUP(F127,Table3[[#All],[Type]],1,FALSE))=FALSE(),"",IF(F127="","",IFERROR(IFERROR(TræningsZone,StigningsløbZone),IF(F127="Intervalløb",IntervalZone,IF(F127="Temposkift",TemposkiftZone,IF(F127="Konkurrenceløb","N/A",IF(F127="Distanceløb",DistanceløbZone,"Ukendt træningstype")))))))</f>
        <v>Ae2</v>
      </c>
      <c r="I127" s="58" t="str">
        <f>IF(F127="Konkurrenceløb",KonkurrenceløbHastighed,IF(ISERROR(VLOOKUP(F127,Table3[[#All],[Type]],1,FALSE))=FALSE(),"",IF(F127="","",TræningsHastighed)))</f>
        <v>6:28</v>
      </c>
      <c r="J127" s="59">
        <f ca="1">IF(ISERROR(VLOOKUP(F127,Table3[[#All],[Type]],1,FALSE))=FALSE(),SUMIF(OFFSET(B127,1,0,50),B127,OFFSET(J127,1,0,50)),IF(F127="","",IF(ISERROR(VLOOKUP(F127,TræningsZoner!B:B,1,FALSE))=FALSE(),NormalTid,IF(F127="Stigningsløb",StigningsløbTid,IF(F127="Intervalløb",IntervalTid,IF(F127="Temposkift",TemposkiftTid,IF(F127="Konkurrenceløb",KonkurrenceløbTid,IF(F127="Distanceløb",DistanceløbTid,"Ukendt træningstype"))))))))</f>
        <v>3.2333333333333334</v>
      </c>
      <c r="K127" s="60">
        <f ca="1">IF(ISERROR(VLOOKUP(F127,Table3[[#All],[Type]],1,FALSE))=FALSE(),SUMIF(OFFSET(B127,1,0,50),B127,OFFSET(K127,1,0,50)),IF(F127="","",IF(ISERROR(VLOOKUP(F127,TræningsZoner!B:B,1,FALSE))=FALSE(),NormalDistance,IF(F127="Stigningsløb",StigningsløbDistance,IF(F127="Intervalløb",IntervalDistance,IF(F127="Temposkift",TemposkiftDistance,IF(F127="konkurrenceløb",KonkurrenceløbDistance,IF(F127="Distanceløb",DistanceløbDistance,"Ukendt træningstype"))))))))</f>
        <v>0.5</v>
      </c>
      <c r="L127" s="54"/>
      <c r="M127" s="55"/>
      <c r="N127" s="72"/>
    </row>
    <row r="128" spans="1:14" s="26" customFormat="1" hidden="1" outlineLevel="1" x14ac:dyDescent="0.25">
      <c r="A128" s="61"/>
      <c r="B128" s="57">
        <v>42710</v>
      </c>
      <c r="C128" s="54" t="str">
        <f t="shared" si="6"/>
        <v/>
      </c>
      <c r="D128" s="54" t="str">
        <f t="shared" si="7"/>
        <v/>
      </c>
      <c r="E128" s="54"/>
      <c r="F128" s="58" t="s">
        <v>36</v>
      </c>
      <c r="G128" s="58" t="s">
        <v>38</v>
      </c>
      <c r="H128" s="58" t="str">
        <f>IF(ISERROR(VLOOKUP(F128,Table3[[#All],[Type]],1,FALSE))=FALSE(),"",IF(F128="","",IFERROR(IFERROR(TræningsZone,StigningsløbZone),IF(F128="Intervalløb",IntervalZone,IF(F128="Temposkift",TemposkiftZone,IF(F128="Konkurrenceløb","N/A",IF(F128="Distanceløb",DistanceløbZone,"Ukendt træningstype")))))))</f>
        <v>An1</v>
      </c>
      <c r="I128" s="58" t="str">
        <f>IF(F128="Konkurrenceløb",KonkurrenceløbHastighed,IF(ISERROR(VLOOKUP(F128,Table3[[#All],[Type]],1,FALSE))=FALSE(),"",IF(F128="","",TræningsHastighed)))</f>
        <v>5:42,5</v>
      </c>
      <c r="J128" s="59">
        <f ca="1">IF(ISERROR(VLOOKUP(F128,Table3[[#All],[Type]],1,FALSE))=FALSE(),SUMIF(OFFSET(B128,1,0,50),B128,OFFSET(J128,1,0,50)),IF(F128="","",IF(ISERROR(VLOOKUP(F128,TræningsZoner!B:B,1,FALSE))=FALSE(),NormalTid,IF(F128="Stigningsløb",StigningsløbTid,IF(F128="Intervalløb",IntervalTid,IF(F128="Temposkift",TemposkiftTid,IF(F128="Konkurrenceløb",KonkurrenceløbTid,IF(F128="Distanceløb",DistanceløbTid,"Ukendt træningstype"))))))))</f>
        <v>2.8541666666666665</v>
      </c>
      <c r="K128" s="60">
        <f ca="1">IF(ISERROR(VLOOKUP(F128,Table3[[#All],[Type]],1,FALSE))=FALSE(),SUMIF(OFFSET(B128,1,0,50),B128,OFFSET(K128,1,0,50)),IF(F128="","",IF(ISERROR(VLOOKUP(F128,TræningsZoner!B:B,1,FALSE))=FALSE(),NormalDistance,IF(F128="Stigningsløb",StigningsløbDistance,IF(F128="Intervalløb",IntervalDistance,IF(F128="Temposkift",TemposkiftDistance,IF(F128="konkurrenceløb",KonkurrenceløbDistance,IF(F128="Distanceløb",DistanceløbDistance,"Ukendt træningstype"))))))))</f>
        <v>0.5</v>
      </c>
      <c r="L128" s="54"/>
      <c r="M128" s="55"/>
      <c r="N128" s="72"/>
    </row>
    <row r="129" spans="1:14" s="26" customFormat="1" hidden="1" outlineLevel="1" x14ac:dyDescent="0.25">
      <c r="A129" s="61"/>
      <c r="B129" s="57">
        <v>42710</v>
      </c>
      <c r="C129" s="54" t="str">
        <f t="shared" si="6"/>
        <v/>
      </c>
      <c r="D129" s="54" t="str">
        <f t="shared" si="7"/>
        <v/>
      </c>
      <c r="E129" s="54"/>
      <c r="F129" s="58" t="s">
        <v>36</v>
      </c>
      <c r="G129" s="58" t="s">
        <v>37</v>
      </c>
      <c r="H129" s="58" t="str">
        <f>IF(ISERROR(VLOOKUP(F129,Table3[[#All],[Type]],1,FALSE))=FALSE(),"",IF(F129="","",IFERROR(IFERROR(TræningsZone,StigningsløbZone),IF(F129="Intervalløb",IntervalZone,IF(F129="Temposkift",TemposkiftZone,IF(F129="Konkurrenceløb","N/A",IF(F129="Distanceløb",DistanceløbZone,"Ukendt træningstype")))))))</f>
        <v>Ae2</v>
      </c>
      <c r="I129" s="58" t="str">
        <f>IF(F129="Konkurrenceløb",KonkurrenceløbHastighed,IF(ISERROR(VLOOKUP(F129,Table3[[#All],[Type]],1,FALSE))=FALSE(),"",IF(F129="","",TræningsHastighed)))</f>
        <v>6:28</v>
      </c>
      <c r="J129" s="59">
        <f ca="1">IF(ISERROR(VLOOKUP(F129,Table3[[#All],[Type]],1,FALSE))=FALSE(),SUMIF(OFFSET(B129,1,0,50),B129,OFFSET(J129,1,0,50)),IF(F129="","",IF(ISERROR(VLOOKUP(F129,TræningsZoner!B:B,1,FALSE))=FALSE(),NormalTid,IF(F129="Stigningsløb",StigningsløbTid,IF(F129="Intervalløb",IntervalTid,IF(F129="Temposkift",TemposkiftTid,IF(F129="Konkurrenceløb",KonkurrenceløbTid,IF(F129="Distanceløb",DistanceløbTid,"Ukendt træningstype"))))))))</f>
        <v>3.2333333333333334</v>
      </c>
      <c r="K129" s="60">
        <f ca="1">IF(ISERROR(VLOOKUP(F129,Table3[[#All],[Type]],1,FALSE))=FALSE(),SUMIF(OFFSET(B129,1,0,50),B129,OFFSET(K129,1,0,50)),IF(F129="","",IF(ISERROR(VLOOKUP(F129,TræningsZoner!B:B,1,FALSE))=FALSE(),NormalDistance,IF(F129="Stigningsløb",StigningsløbDistance,IF(F129="Intervalløb",IntervalDistance,IF(F129="Temposkift",TemposkiftDistance,IF(F129="konkurrenceløb",KonkurrenceløbDistance,IF(F129="Distanceløb",DistanceløbDistance,"Ukendt træningstype"))))))))</f>
        <v>0.5</v>
      </c>
      <c r="L129" s="54"/>
      <c r="M129" s="55"/>
      <c r="N129" s="72"/>
    </row>
    <row r="130" spans="1:14" s="26" customFormat="1" hidden="1" outlineLevel="1" x14ac:dyDescent="0.25">
      <c r="A130" s="61"/>
      <c r="B130" s="57">
        <v>42710</v>
      </c>
      <c r="C130" s="54" t="str">
        <f t="shared" si="6"/>
        <v/>
      </c>
      <c r="D130" s="54" t="str">
        <f t="shared" si="7"/>
        <v/>
      </c>
      <c r="E130" s="54"/>
      <c r="F130" s="58" t="s">
        <v>36</v>
      </c>
      <c r="G130" s="58" t="s">
        <v>38</v>
      </c>
      <c r="H130" s="58" t="str">
        <f>IF(ISERROR(VLOOKUP(F130,Table3[[#All],[Type]],1,FALSE))=FALSE(),"",IF(F130="","",IFERROR(IFERROR(TræningsZone,StigningsløbZone),IF(F130="Intervalløb",IntervalZone,IF(F130="Temposkift",TemposkiftZone,IF(F130="Konkurrenceløb","N/A",IF(F130="Distanceløb",DistanceløbZone,"Ukendt træningstype")))))))</f>
        <v>An1</v>
      </c>
      <c r="I130" s="58" t="str">
        <f>IF(F130="Konkurrenceløb",KonkurrenceløbHastighed,IF(ISERROR(VLOOKUP(F130,Table3[[#All],[Type]],1,FALSE))=FALSE(),"",IF(F130="","",TræningsHastighed)))</f>
        <v>5:42,5</v>
      </c>
      <c r="J130" s="59">
        <f ca="1">IF(ISERROR(VLOOKUP(F130,Table3[[#All],[Type]],1,FALSE))=FALSE(),SUMIF(OFFSET(B130,1,0,50),B130,OFFSET(J130,1,0,50)),IF(F130="","",IF(ISERROR(VLOOKUP(F130,TræningsZoner!B:B,1,FALSE))=FALSE(),NormalTid,IF(F130="Stigningsløb",StigningsløbTid,IF(F130="Intervalløb",IntervalTid,IF(F130="Temposkift",TemposkiftTid,IF(F130="Konkurrenceløb",KonkurrenceløbTid,IF(F130="Distanceløb",DistanceløbTid,"Ukendt træningstype"))))))))</f>
        <v>2.8541666666666665</v>
      </c>
      <c r="K130" s="60">
        <f ca="1">IF(ISERROR(VLOOKUP(F130,Table3[[#All],[Type]],1,FALSE))=FALSE(),SUMIF(OFFSET(B130,1,0,50),B130,OFFSET(K130,1,0,50)),IF(F130="","",IF(ISERROR(VLOOKUP(F130,TræningsZoner!B:B,1,FALSE))=FALSE(),NormalDistance,IF(F130="Stigningsløb",StigningsløbDistance,IF(F130="Intervalløb",IntervalDistance,IF(F130="Temposkift",TemposkiftDistance,IF(F130="konkurrenceløb",KonkurrenceløbDistance,IF(F130="Distanceløb",DistanceløbDistance,"Ukendt træningstype"))))))))</f>
        <v>0.5</v>
      </c>
      <c r="L130" s="54"/>
      <c r="M130" s="55"/>
      <c r="N130" s="72"/>
    </row>
    <row r="131" spans="1:14" s="26" customFormat="1" hidden="1" outlineLevel="1" x14ac:dyDescent="0.25">
      <c r="A131" s="61"/>
      <c r="B131" s="57">
        <v>42710</v>
      </c>
      <c r="C131" s="54" t="str">
        <f t="shared" si="6"/>
        <v/>
      </c>
      <c r="D131" s="54" t="str">
        <f t="shared" si="7"/>
        <v/>
      </c>
      <c r="E131" s="54"/>
      <c r="F131" s="58" t="s">
        <v>36</v>
      </c>
      <c r="G131" s="58" t="s">
        <v>37</v>
      </c>
      <c r="H131" s="58" t="str">
        <f>IF(ISERROR(VLOOKUP(F131,Table3[[#All],[Type]],1,FALSE))=FALSE(),"",IF(F131="","",IFERROR(IFERROR(TræningsZone,StigningsløbZone),IF(F131="Intervalløb",IntervalZone,IF(F131="Temposkift",TemposkiftZone,IF(F131="Konkurrenceløb","N/A",IF(F131="Distanceløb",DistanceløbZone,"Ukendt træningstype")))))))</f>
        <v>Ae2</v>
      </c>
      <c r="I131" s="58" t="str">
        <f>IF(F131="Konkurrenceløb",KonkurrenceløbHastighed,IF(ISERROR(VLOOKUP(F131,Table3[[#All],[Type]],1,FALSE))=FALSE(),"",IF(F131="","",TræningsHastighed)))</f>
        <v>6:28</v>
      </c>
      <c r="J131" s="59">
        <f ca="1">IF(ISERROR(VLOOKUP(F131,Table3[[#All],[Type]],1,FALSE))=FALSE(),SUMIF(OFFSET(B131,1,0,50),B131,OFFSET(J131,1,0,50)),IF(F131="","",IF(ISERROR(VLOOKUP(F131,TræningsZoner!B:B,1,FALSE))=FALSE(),NormalTid,IF(F131="Stigningsløb",StigningsløbTid,IF(F131="Intervalløb",IntervalTid,IF(F131="Temposkift",TemposkiftTid,IF(F131="Konkurrenceløb",KonkurrenceløbTid,IF(F131="Distanceløb",DistanceløbTid,"Ukendt træningstype"))))))))</f>
        <v>3.2333333333333334</v>
      </c>
      <c r="K131" s="60">
        <f ca="1">IF(ISERROR(VLOOKUP(F131,Table3[[#All],[Type]],1,FALSE))=FALSE(),SUMIF(OFFSET(B131,1,0,50),B131,OFFSET(K131,1,0,50)),IF(F131="","",IF(ISERROR(VLOOKUP(F131,TræningsZoner!B:B,1,FALSE))=FALSE(),NormalDistance,IF(F131="Stigningsløb",StigningsløbDistance,IF(F131="Intervalløb",IntervalDistance,IF(F131="Temposkift",TemposkiftDistance,IF(F131="konkurrenceløb",KonkurrenceløbDistance,IF(F131="Distanceløb",DistanceløbDistance,"Ukendt træningstype"))))))))</f>
        <v>0.5</v>
      </c>
      <c r="L131" s="54"/>
      <c r="M131" s="55"/>
      <c r="N131" s="72"/>
    </row>
    <row r="132" spans="1:14" s="26" customFormat="1" hidden="1" outlineLevel="1" x14ac:dyDescent="0.25">
      <c r="A132" s="61"/>
      <c r="B132" s="57">
        <v>42710</v>
      </c>
      <c r="C132" s="54" t="str">
        <f t="shared" si="6"/>
        <v/>
      </c>
      <c r="D132" s="54" t="str">
        <f t="shared" si="7"/>
        <v/>
      </c>
      <c r="E132" s="54"/>
      <c r="F132" s="58" t="s">
        <v>23</v>
      </c>
      <c r="G132" s="58" t="s">
        <v>26</v>
      </c>
      <c r="H132" s="58" t="str">
        <f>IF(ISERROR(VLOOKUP(F132,Table3[[#All],[Type]],1,FALSE))=FALSE(),"",IF(F132="","",IFERROR(IFERROR(TræningsZone,StigningsløbZone),IF(F132="Intervalløb",IntervalZone,IF(F132="Temposkift",TemposkiftZone,IF(F132="Konkurrenceløb","N/A",IF(F132="Distanceløb",DistanceløbZone,"Ukendt træningstype")))))))</f>
        <v>Ae1</v>
      </c>
      <c r="I132" s="58" t="str">
        <f>IF(F132="Konkurrenceløb",KonkurrenceløbHastighed,IF(ISERROR(VLOOKUP(F132,Table3[[#All],[Type]],1,FALSE))=FALSE(),"",IF(F132="","",TræningsHastighed)))</f>
        <v>7:07,5</v>
      </c>
      <c r="J132" s="59">
        <f ca="1">IF(ISERROR(VLOOKUP(F132,Table3[[#All],[Type]],1,FALSE))=FALSE(),SUMIF(OFFSET(B132,1,0,50),B132,OFFSET(J132,1,0,50)),IF(F132="","",IF(ISERROR(VLOOKUP(F132,TræningsZoner!B:B,1,FALSE))=FALSE(),NormalTid,IF(F132="Stigningsløb",StigningsløbTid,IF(F132="Intervalløb",IntervalTid,IF(F132="Temposkift",TemposkiftTid,IF(F132="Konkurrenceløb",KonkurrenceløbTid,IF(F132="Distanceløb",DistanceløbTid,"Ukendt træningstype"))))))))</f>
        <v>15</v>
      </c>
      <c r="K132" s="60">
        <f ca="1">IF(ISERROR(VLOOKUP(F132,Table3[[#All],[Type]],1,FALSE))=FALSE(),SUMIF(OFFSET(B132,1,0,50),B132,OFFSET(K132,1,0,50)),IF(F132="","",IF(ISERROR(VLOOKUP(F132,TræningsZoner!B:B,1,FALSE))=FALSE(),NormalDistance,IF(F132="Stigningsløb",StigningsløbDistance,IF(F132="Intervalløb",IntervalDistance,IF(F132="Temposkift",TemposkiftDistance,IF(F132="konkurrenceløb",KonkurrenceløbDistance,IF(F132="Distanceløb",DistanceløbDistance,"Ukendt træningstype"))))))))</f>
        <v>2.1052631578947367</v>
      </c>
      <c r="L132" s="54"/>
      <c r="M132" s="55"/>
      <c r="N132" s="72"/>
    </row>
    <row r="133" spans="1:14" collapsed="1" x14ac:dyDescent="0.25">
      <c r="A133" s="52">
        <f t="shared" si="5"/>
        <v>42707</v>
      </c>
      <c r="B133" s="53">
        <v>42707</v>
      </c>
      <c r="C133" s="54">
        <f t="shared" si="6"/>
        <v>49</v>
      </c>
      <c r="D133" s="54">
        <f t="shared" si="7"/>
        <v>2016</v>
      </c>
      <c r="E133" s="54" t="s">
        <v>66</v>
      </c>
      <c r="F133" s="55" t="s">
        <v>31</v>
      </c>
      <c r="G133" s="55"/>
      <c r="H133" s="55" t="str">
        <f>IF(ISERROR(VLOOKUP(F133,Table3[[#All],[Type]],1,FALSE))=FALSE(),"",IF(F133="","",IFERROR(IFERROR(TræningsZone,StigningsløbZone),IF(F133="Intervalløb",IntervalZone,IF(F133="Temposkift",TemposkiftZone,IF(F133="Konkurrenceløb","N/A",IF(F133="Distanceløb",DistanceløbZone,"Ukendt træningstype")))))))</f>
        <v/>
      </c>
      <c r="I133" s="55" t="str">
        <f>IF(F133="Konkurrenceløb",KonkurrenceløbHastighed,IF(ISERROR(VLOOKUP(F133,Table3[[#All],[Type]],1,FALSE))=FALSE(),"",IF(F133="","",TræningsHastighed)))</f>
        <v/>
      </c>
      <c r="J133" s="54">
        <f ca="1">IF(ISERROR(VLOOKUP(F133,Table3[[#All],[Type]],1,FALSE))=FALSE(),SUMIF(OFFSET(B133,1,0,50),B133,OFFSET(J133,1,0,50)),IF(F133="","",IF(ISERROR(VLOOKUP(F133,TræningsZoner!B:B,1,FALSE))=FALSE(),NormalTid,IF(F133="Stigningsløb",StigningsløbTid,IF(F133="Intervalløb",IntervalTid,IF(F133="Temposkift",TemposkiftTid,IF(F133="Konkurrenceløb",KonkurrenceløbTid,IF(F133="Distanceløb",DistanceløbTid,"Ukendt træningstype"))))))))</f>
        <v>100</v>
      </c>
      <c r="K133" s="56">
        <f ca="1">IF(ISERROR(VLOOKUP(F133,Table3[[#All],[Type]],1,FALSE))=FALSE(),SUMIF(OFFSET(B133,1,0,50),B133,OFFSET(K133,1,0,50)),IF(F133="","",IF(ISERROR(VLOOKUP(F133,TræningsZoner!B:B,1,FALSE))=FALSE(),NormalDistance,IF(F133="Stigningsløb",StigningsløbDistance,IF(F133="Intervalløb",IntervalDistance,IF(F133="Temposkift",TemposkiftDistance,IF(F133="konkurrenceløb",KonkurrenceløbDistance,IF(F133="Distanceløb",DistanceløbDistance,"Ukendt træningstype"))))))))</f>
        <v>12.840050587764477</v>
      </c>
      <c r="L133" s="54"/>
      <c r="M133" s="55"/>
      <c r="N133" s="72"/>
    </row>
    <row r="134" spans="1:14" hidden="1" outlineLevel="1" x14ac:dyDescent="0.25">
      <c r="A134" s="52"/>
      <c r="B134" s="57">
        <v>42707</v>
      </c>
      <c r="C134" s="54" t="str">
        <f t="shared" si="6"/>
        <v/>
      </c>
      <c r="D134" s="54" t="str">
        <f t="shared" si="7"/>
        <v/>
      </c>
      <c r="E134" s="54"/>
      <c r="F134" s="58" t="s">
        <v>41</v>
      </c>
      <c r="G134" s="58" t="s">
        <v>33</v>
      </c>
      <c r="H134" s="58" t="str">
        <f>IF(ISERROR(VLOOKUP(F134,Table3[[#All],[Type]],1,FALSE))=FALSE(),"",IF(F134="","",IFERROR(IFERROR(TræningsZone,StigningsløbZone),IF(F134="Intervalløb",IntervalZone,IF(F134="Temposkift",TemposkiftZone,IF(F134="Konkurrenceløb","N/A",IF(F134="Distanceløb",DistanceløbZone,"Ukendt træningstype")))))))</f>
        <v>Rest</v>
      </c>
      <c r="I134" s="58" t="str">
        <f>IF(F134="Konkurrenceløb",KonkurrenceløbHastighed,IF(ISERROR(VLOOKUP(F134,Table3[[#All],[Type]],1,FALSE))=FALSE(),"",IF(F134="","",TræningsHastighed)))</f>
        <v>9:59,5</v>
      </c>
      <c r="J134" s="59">
        <f ca="1">IF(ISERROR(VLOOKUP(F134,Table3[[#All],[Type]],1,FALSE))=FALSE(),SUMIF(OFFSET(B134,1,0,50),B134,OFFSET(J134,1,0,50)),IF(F134="","",IF(ISERROR(VLOOKUP(F134,TræningsZoner!B:B,1,FALSE))=FALSE(),NormalTid,IF(F134="Stigningsløb",StigningsløbTid,IF(F134="Intervalløb",IntervalTid,IF(F134="Temposkift",TemposkiftTid,IF(F134="Konkurrenceløb",KonkurrenceløbTid,IF(F134="Distanceløb",DistanceløbTid,"Ukendt træningstype"))))))))</f>
        <v>20</v>
      </c>
      <c r="K134" s="60">
        <f ca="1">IF(ISERROR(VLOOKUP(F134,Table3[[#All],[Type]],1,FALSE))=FALSE(),SUMIF(OFFSET(B134,1,0,50),B134,OFFSET(K134,1,0,50)),IF(F134="","",IF(ISERROR(VLOOKUP(F134,TræningsZoner!B:B,1,FALSE))=FALSE(),NormalDistance,IF(F134="Stigningsløb",StigningsløbDistance,IF(F134="Intervalløb",IntervalDistance,IF(F134="Temposkift",TemposkiftDistance,IF(F134="konkurrenceløb",KonkurrenceløbDistance,IF(F134="Distanceløb",DistanceløbDistance,"Ukendt træningstype"))))))))</f>
        <v>2.0016680567139282</v>
      </c>
      <c r="L134" s="54"/>
      <c r="M134" s="55"/>
      <c r="N134" s="72"/>
    </row>
    <row r="135" spans="1:14" hidden="1" outlineLevel="1" x14ac:dyDescent="0.25">
      <c r="A135" s="52"/>
      <c r="B135" s="57">
        <v>42707</v>
      </c>
      <c r="C135" s="54" t="str">
        <f t="shared" si="6"/>
        <v/>
      </c>
      <c r="D135" s="54" t="str">
        <f t="shared" si="7"/>
        <v/>
      </c>
      <c r="E135" s="54"/>
      <c r="F135" s="58" t="s">
        <v>23</v>
      </c>
      <c r="G135" s="58" t="s">
        <v>42</v>
      </c>
      <c r="H135" s="58" t="str">
        <f>IF(ISERROR(VLOOKUP(F135,Table3[[#All],[Type]],1,FALSE))=FALSE(),"",IF(F135="","",IFERROR(IFERROR(TræningsZone,StigningsløbZone),IF(F135="Intervalløb",IntervalZone,IF(F135="Temposkift",TemposkiftZone,IF(F135="Konkurrenceløb","N/A",IF(F135="Distanceløb",DistanceløbZone,"Ukendt træningstype")))))))</f>
        <v>Ae1</v>
      </c>
      <c r="I135" s="58" t="str">
        <f>IF(F135="Konkurrenceløb",KonkurrenceløbHastighed,IF(ISERROR(VLOOKUP(F135,Table3[[#All],[Type]],1,FALSE))=FALSE(),"",IF(F135="","",TræningsHastighed)))</f>
        <v>7:07,5</v>
      </c>
      <c r="J135" s="59">
        <f ca="1">IF(ISERROR(VLOOKUP(F135,Table3[[#All],[Type]],1,FALSE))=FALSE(),SUMIF(OFFSET(B135,1,0,50),B135,OFFSET(J135,1,0,50)),IF(F135="","",IF(ISERROR(VLOOKUP(F135,TræningsZoner!B:B,1,FALSE))=FALSE(),NormalTid,IF(F135="Stigningsløb",StigningsløbTid,IF(F135="Intervalløb",IntervalTid,IF(F135="Temposkift",TemposkiftTid,IF(F135="Konkurrenceløb",KonkurrenceløbTid,IF(F135="Distanceløb",DistanceløbTid,"Ukendt træningstype"))))))))</f>
        <v>25</v>
      </c>
      <c r="K135" s="60">
        <f ca="1">IF(ISERROR(VLOOKUP(F135,Table3[[#All],[Type]],1,FALSE))=FALSE(),SUMIF(OFFSET(B135,1,0,50),B135,OFFSET(K135,1,0,50)),IF(F135="","",IF(ISERROR(VLOOKUP(F135,TræningsZoner!B:B,1,FALSE))=FALSE(),NormalDistance,IF(F135="Stigningsløb",StigningsløbDistance,IF(F135="Intervalløb",IntervalDistance,IF(F135="Temposkift",TemposkiftDistance,IF(F135="konkurrenceløb",KonkurrenceløbDistance,IF(F135="Distanceløb",DistanceløbDistance,"Ukendt træningstype"))))))))</f>
        <v>3.5087719298245612</v>
      </c>
      <c r="L135" s="54"/>
      <c r="M135" s="55"/>
      <c r="N135" s="72"/>
    </row>
    <row r="136" spans="1:14" hidden="1" outlineLevel="1" x14ac:dyDescent="0.25">
      <c r="A136" s="52"/>
      <c r="B136" s="57">
        <v>42707</v>
      </c>
      <c r="C136" s="54" t="str">
        <f t="shared" si="6"/>
        <v/>
      </c>
      <c r="D136" s="54" t="str">
        <f t="shared" si="7"/>
        <v/>
      </c>
      <c r="E136" s="54"/>
      <c r="F136" s="58" t="s">
        <v>32</v>
      </c>
      <c r="G136" s="58" t="s">
        <v>34</v>
      </c>
      <c r="H136" s="58" t="str">
        <f>IF(ISERROR(VLOOKUP(F136,Table3[[#All],[Type]],1,FALSE))=FALSE(),"",IF(F136="","",IFERROR(IFERROR(TræningsZone,StigningsløbZone),IF(F136="Intervalløb",IntervalZone,IF(F136="Temposkift",TemposkiftZone,IF(F136="Konkurrenceløb","N/A",IF(F136="Distanceløb",DistanceløbZone,"Ukendt træningstype")))))))</f>
        <v>Ae2</v>
      </c>
      <c r="I136" s="58" t="str">
        <f>IF(F136="Konkurrenceløb",KonkurrenceløbHastighed,IF(ISERROR(VLOOKUP(F136,Table3[[#All],[Type]],1,FALSE))=FALSE(),"",IF(F136="","",TræningsHastighed)))</f>
        <v>6:28</v>
      </c>
      <c r="J136" s="59">
        <f ca="1">IF(ISERROR(VLOOKUP(F136,Table3[[#All],[Type]],1,FALSE))=FALSE(),SUMIF(OFFSET(B136,1,0,50),B136,OFFSET(J136,1,0,50)),IF(F136="","",IF(ISERROR(VLOOKUP(F136,TræningsZoner!B:B,1,FALSE))=FALSE(),NormalTid,IF(F136="Stigningsløb",StigningsløbTid,IF(F136="Intervalløb",IntervalTid,IF(F136="Temposkift",TemposkiftTid,IF(F136="Konkurrenceløb",KonkurrenceløbTid,IF(F136="Distanceløb",DistanceløbTid,"Ukendt træningstype"))))))))</f>
        <v>10</v>
      </c>
      <c r="K136" s="60">
        <f ca="1">IF(ISERROR(VLOOKUP(F136,Table3[[#All],[Type]],1,FALSE))=FALSE(),SUMIF(OFFSET(B136,1,0,50),B136,OFFSET(K136,1,0,50)),IF(F136="","",IF(ISERROR(VLOOKUP(F136,TræningsZoner!B:B,1,FALSE))=FALSE(),NormalDistance,IF(F136="Stigningsløb",StigningsløbDistance,IF(F136="Intervalløb",IntervalDistance,IF(F136="Temposkift",TemposkiftDistance,IF(F136="konkurrenceløb",KonkurrenceløbDistance,IF(F136="Distanceløb",DistanceløbDistance,"Ukendt træningstype"))))))))</f>
        <v>1.5463917525773196</v>
      </c>
      <c r="L136" s="54"/>
      <c r="M136" s="55"/>
      <c r="N136" s="72"/>
    </row>
    <row r="137" spans="1:14" hidden="1" outlineLevel="1" x14ac:dyDescent="0.25">
      <c r="A137" s="52"/>
      <c r="B137" s="57">
        <v>42707</v>
      </c>
      <c r="C137" s="54" t="str">
        <f t="shared" si="6"/>
        <v/>
      </c>
      <c r="D137" s="54" t="str">
        <f t="shared" si="7"/>
        <v/>
      </c>
      <c r="E137" s="54"/>
      <c r="F137" s="58" t="s">
        <v>41</v>
      </c>
      <c r="G137" s="58" t="s">
        <v>26</v>
      </c>
      <c r="H137" s="58" t="str">
        <f>IF(ISERROR(VLOOKUP(F137,Table3[[#All],[Type]],1,FALSE))=FALSE(),"",IF(F137="","",IFERROR(IFERROR(TræningsZone,StigningsløbZone),IF(F137="Intervalløb",IntervalZone,IF(F137="Temposkift",TemposkiftZone,IF(F137="Konkurrenceløb","N/A",IF(F137="Distanceløb",DistanceløbZone,"Ukendt træningstype")))))))</f>
        <v>Rest</v>
      </c>
      <c r="I137" s="58" t="str">
        <f>IF(F137="Konkurrenceløb",KonkurrenceløbHastighed,IF(ISERROR(VLOOKUP(F137,Table3[[#All],[Type]],1,FALSE))=FALSE(),"",IF(F137="","",TræningsHastighed)))</f>
        <v>9:59,5</v>
      </c>
      <c r="J137" s="59">
        <f ca="1">IF(ISERROR(VLOOKUP(F137,Table3[[#All],[Type]],1,FALSE))=FALSE(),SUMIF(OFFSET(B137,1,0,50),B137,OFFSET(J137,1,0,50)),IF(F137="","",IF(ISERROR(VLOOKUP(F137,TræningsZoner!B:B,1,FALSE))=FALSE(),NormalTid,IF(F137="Stigningsløb",StigningsløbTid,IF(F137="Intervalløb",IntervalTid,IF(F137="Temposkift",TemposkiftTid,IF(F137="Konkurrenceløb",KonkurrenceløbTid,IF(F137="Distanceløb",DistanceløbTid,"Ukendt træningstype"))))))))</f>
        <v>15</v>
      </c>
      <c r="K137" s="60">
        <f ca="1">IF(ISERROR(VLOOKUP(F137,Table3[[#All],[Type]],1,FALSE))=FALSE(),SUMIF(OFFSET(B137,1,0,50),B137,OFFSET(K137,1,0,50)),IF(F137="","",IF(ISERROR(VLOOKUP(F137,TræningsZoner!B:B,1,FALSE))=FALSE(),NormalDistance,IF(F137="Stigningsløb",StigningsløbDistance,IF(F137="Intervalløb",IntervalDistance,IF(F137="Temposkift",TemposkiftDistance,IF(F137="konkurrenceløb",KonkurrenceløbDistance,IF(F137="Distanceløb",DistanceløbDistance,"Ukendt træningstype"))))))))</f>
        <v>1.5012510425354462</v>
      </c>
      <c r="L137" s="54"/>
      <c r="M137" s="55"/>
      <c r="N137" s="72"/>
    </row>
    <row r="138" spans="1:14" hidden="1" outlineLevel="1" x14ac:dyDescent="0.25">
      <c r="A138" s="52"/>
      <c r="B138" s="57">
        <v>42707</v>
      </c>
      <c r="C138" s="54" t="str">
        <f t="shared" si="6"/>
        <v/>
      </c>
      <c r="D138" s="54" t="str">
        <f t="shared" si="7"/>
        <v/>
      </c>
      <c r="E138" s="54"/>
      <c r="F138" s="58" t="s">
        <v>23</v>
      </c>
      <c r="G138" s="58" t="s">
        <v>42</v>
      </c>
      <c r="H138" s="58" t="str">
        <f>IF(ISERROR(VLOOKUP(F138,Table3[[#All],[Type]],1,FALSE))=FALSE(),"",IF(F138="","",IFERROR(IFERROR(TræningsZone,StigningsløbZone),IF(F138="Intervalløb",IntervalZone,IF(F138="Temposkift",TemposkiftZone,IF(F138="Konkurrenceløb","N/A",IF(F138="Distanceløb",DistanceløbZone,"Ukendt træningstype")))))))</f>
        <v>Ae1</v>
      </c>
      <c r="I138" s="58" t="str">
        <f>IF(F138="Konkurrenceløb",KonkurrenceløbHastighed,IF(ISERROR(VLOOKUP(F138,Table3[[#All],[Type]],1,FALSE))=FALSE(),"",IF(F138="","",TræningsHastighed)))</f>
        <v>7:07,5</v>
      </c>
      <c r="J138" s="59">
        <f ca="1">IF(ISERROR(VLOOKUP(F138,Table3[[#All],[Type]],1,FALSE))=FALSE(),SUMIF(OFFSET(B138,1,0,50),B138,OFFSET(J138,1,0,50)),IF(F138="","",IF(ISERROR(VLOOKUP(F138,TræningsZoner!B:B,1,FALSE))=FALSE(),NormalTid,IF(F138="Stigningsløb",StigningsløbTid,IF(F138="Intervalløb",IntervalTid,IF(F138="Temposkift",TemposkiftTid,IF(F138="Konkurrenceløb",KonkurrenceløbTid,IF(F138="Distanceløb",DistanceløbTid,"Ukendt træningstype"))))))))</f>
        <v>25</v>
      </c>
      <c r="K138" s="60">
        <f ca="1">IF(ISERROR(VLOOKUP(F138,Table3[[#All],[Type]],1,FALSE))=FALSE(),SUMIF(OFFSET(B138,1,0,50),B138,OFFSET(K138,1,0,50)),IF(F138="","",IF(ISERROR(VLOOKUP(F138,TræningsZoner!B:B,1,FALSE))=FALSE(),NormalDistance,IF(F138="Stigningsløb",StigningsløbDistance,IF(F138="Intervalløb",IntervalDistance,IF(F138="Temposkift",TemposkiftDistance,IF(F138="konkurrenceløb",KonkurrenceløbDistance,IF(F138="Distanceløb",DistanceløbDistance,"Ukendt træningstype"))))))))</f>
        <v>3.5087719298245612</v>
      </c>
      <c r="L138" s="54"/>
      <c r="M138" s="55"/>
      <c r="N138" s="72"/>
    </row>
    <row r="139" spans="1:14" hidden="1" outlineLevel="1" x14ac:dyDescent="0.25">
      <c r="A139" s="52"/>
      <c r="B139" s="57">
        <v>42707</v>
      </c>
      <c r="C139" s="54" t="str">
        <f t="shared" si="6"/>
        <v/>
      </c>
      <c r="D139" s="54" t="str">
        <f t="shared" si="7"/>
        <v/>
      </c>
      <c r="E139" s="54"/>
      <c r="F139" s="58" t="s">
        <v>32</v>
      </c>
      <c r="G139" s="58" t="s">
        <v>43</v>
      </c>
      <c r="H139" s="58" t="str">
        <f>IF(ISERROR(VLOOKUP(F139,Table3[[#All],[Type]],1,FALSE))=FALSE(),"",IF(F139="","",IFERROR(IFERROR(TræningsZone,StigningsløbZone),IF(F139="Intervalløb",IntervalZone,IF(F139="Temposkift",TemposkiftZone,IF(F139="Konkurrenceløb","N/A",IF(F139="Distanceløb",DistanceløbZone,"Ukendt træningstype")))))))</f>
        <v>Ae2</v>
      </c>
      <c r="I139" s="58" t="str">
        <f>IF(F139="Konkurrenceløb",KonkurrenceløbHastighed,IF(ISERROR(VLOOKUP(F139,Table3[[#All],[Type]],1,FALSE))=FALSE(),"",IF(F139="","",TræningsHastighed)))</f>
        <v>6:28</v>
      </c>
      <c r="J139" s="59">
        <f ca="1">IF(ISERROR(VLOOKUP(F139,Table3[[#All],[Type]],1,FALSE))=FALSE(),SUMIF(OFFSET(B139,1,0,50),B139,OFFSET(J139,1,0,50)),IF(F139="","",IF(ISERROR(VLOOKUP(F139,TræningsZoner!B:B,1,FALSE))=FALSE(),NormalTid,IF(F139="Stigningsløb",StigningsløbTid,IF(F139="Intervalløb",IntervalTid,IF(F139="Temposkift",TemposkiftTid,IF(F139="Konkurrenceløb",KonkurrenceløbTid,IF(F139="Distanceløb",DistanceløbTid,"Ukendt træningstype"))))))))</f>
        <v>5</v>
      </c>
      <c r="K139" s="60">
        <f ca="1">IF(ISERROR(VLOOKUP(F139,Table3[[#All],[Type]],1,FALSE))=FALSE(),SUMIF(OFFSET(B139,1,0,50),B139,OFFSET(K139,1,0,50)),IF(F139="","",IF(ISERROR(VLOOKUP(F139,TræningsZoner!B:B,1,FALSE))=FALSE(),NormalDistance,IF(F139="Stigningsløb",StigningsløbDistance,IF(F139="Intervalløb",IntervalDistance,IF(F139="Temposkift",TemposkiftDistance,IF(F139="konkurrenceløb",KonkurrenceløbDistance,IF(F139="Distanceløb",DistanceløbDistance,"Ukendt træningstype"))))))))</f>
        <v>0.77319587628865982</v>
      </c>
      <c r="L139" s="54"/>
      <c r="M139" s="55"/>
      <c r="N139" s="72"/>
    </row>
    <row r="140" spans="1:14" collapsed="1" x14ac:dyDescent="0.25">
      <c r="A140" s="52">
        <f t="shared" si="5"/>
        <v>42705</v>
      </c>
      <c r="B140" s="53">
        <v>42705</v>
      </c>
      <c r="C140" s="54">
        <f t="shared" si="6"/>
        <v>49</v>
      </c>
      <c r="D140" s="54">
        <f t="shared" si="7"/>
        <v>2016</v>
      </c>
      <c r="E140" s="54" t="s">
        <v>66</v>
      </c>
      <c r="F140" s="55" t="s">
        <v>22</v>
      </c>
      <c r="G140" s="55"/>
      <c r="H140" s="55" t="str">
        <f>IF(ISERROR(VLOOKUP(F140,Table3[[#All],[Type]],1,FALSE))=FALSE(),"",IF(F140="","",IFERROR(IFERROR(TræningsZone,StigningsløbZone),IF(F140="Intervalløb",IntervalZone,IF(F140="Temposkift",TemposkiftZone,IF(F140="Konkurrenceløb","N/A",IF(F140="Distanceløb",DistanceløbZone,"Ukendt træningstype")))))))</f>
        <v/>
      </c>
      <c r="I140" s="55" t="str">
        <f>IF(F140="Konkurrenceløb",KonkurrenceløbHastighed,IF(ISERROR(VLOOKUP(F140,Table3[[#All],[Type]],1,FALSE))=FALSE(),"",IF(F140="","",TræningsHastighed)))</f>
        <v/>
      </c>
      <c r="J140" s="54">
        <f ca="1">IF(ISERROR(VLOOKUP(F140,Table3[[#All],[Type]],1,FALSE))=FALSE(),SUMIF(OFFSET(B140,1,0,50),B140,OFFSET(J140,1,0,50)),IF(F140="","",IF(ISERROR(VLOOKUP(F140,TræningsZoner!B:B,1,FALSE))=FALSE(),NormalTid,IF(F140="Stigningsløb",StigningsløbTid,IF(F140="Intervalløb",IntervalTid,IF(F140="Temposkift",TemposkiftTid,IF(F140="Konkurrenceløb",KonkurrenceløbTid,IF(F140="Distanceløb",DistanceløbTid,"Ukendt træningstype"))))))))</f>
        <v>75</v>
      </c>
      <c r="K140" s="56">
        <f ca="1">IF(ISERROR(VLOOKUP(F140,Table3[[#All],[Type]],1,FALSE))=FALSE(),SUMIF(OFFSET(B140,1,0,50),B140,OFFSET(K140,1,0,50)),IF(F140="","",IF(ISERROR(VLOOKUP(F140,TræningsZoner!B:B,1,FALSE))=FALSE(),NormalDistance,IF(F140="Stigningsløb",StigningsløbDistance,IF(F140="Intervalløb",IntervalDistance,IF(F140="Temposkift",TemposkiftDistance,IF(F140="konkurrenceløb",KonkurrenceløbDistance,IF(F140="Distanceløb",DistanceløbDistance,"Ukendt træningstype"))))))))</f>
        <v>10.680110344146438</v>
      </c>
      <c r="L140" s="54"/>
      <c r="M140" s="55"/>
      <c r="N140" s="72"/>
    </row>
    <row r="141" spans="1:14" hidden="1" outlineLevel="1" x14ac:dyDescent="0.25">
      <c r="A141" s="52"/>
      <c r="B141" s="57">
        <v>42705</v>
      </c>
      <c r="C141" s="54" t="str">
        <f t="shared" si="6"/>
        <v/>
      </c>
      <c r="D141" s="54" t="str">
        <f t="shared" si="7"/>
        <v/>
      </c>
      <c r="E141" s="54"/>
      <c r="F141" s="58" t="s">
        <v>23</v>
      </c>
      <c r="G141" s="58" t="s">
        <v>33</v>
      </c>
      <c r="H141" s="58" t="str">
        <f>IF(ISERROR(VLOOKUP(F141,Table3[[#All],[Type]],1,FALSE))=FALSE(),"",IF(F141="","",IFERROR(IFERROR(TræningsZone,StigningsløbZone),IF(F141="Intervalløb",IntervalZone,IF(F141="Temposkift",TemposkiftZone,IF(F141="Konkurrenceløb","N/A",IF(F141="Distanceløb",DistanceløbZone,"Ukendt træningstype")))))))</f>
        <v>Ae1</v>
      </c>
      <c r="I141" s="58" t="str">
        <f>IF(F141="Konkurrenceløb",KonkurrenceløbHastighed,IF(ISERROR(VLOOKUP(F141,Table3[[#All],[Type]],1,FALSE))=FALSE(),"",IF(F141="","",TræningsHastighed)))</f>
        <v>7:07,5</v>
      </c>
      <c r="J141" s="59">
        <f ca="1">IF(ISERROR(VLOOKUP(F141,Table3[[#All],[Type]],1,FALSE))=FALSE(),SUMIF(OFFSET(B141,1,0,50),B141,OFFSET(J141,1,0,50)),IF(F141="","",IF(ISERROR(VLOOKUP(F141,TræningsZoner!B:B,1,FALSE))=FALSE(),NormalTid,IF(F141="Stigningsløb",StigningsløbTid,IF(F141="Intervalløb",IntervalTid,IF(F141="Temposkift",TemposkiftTid,IF(F141="Konkurrenceløb",KonkurrenceløbTid,IF(F141="Distanceløb",DistanceløbTid,"Ukendt træningstype"))))))))</f>
        <v>20</v>
      </c>
      <c r="K141" s="60">
        <f ca="1">IF(ISERROR(VLOOKUP(F141,Table3[[#All],[Type]],1,FALSE))=FALSE(),SUMIF(OFFSET(B141,1,0,50),B141,OFFSET(K141,1,0,50)),IF(F141="","",IF(ISERROR(VLOOKUP(F141,TræningsZoner!B:B,1,FALSE))=FALSE(),NormalDistance,IF(F141="Stigningsløb",StigningsløbDistance,IF(F141="Intervalløb",IntervalDistance,IF(F141="Temposkift",TemposkiftDistance,IF(F141="konkurrenceløb",KonkurrenceløbDistance,IF(F141="Distanceløb",DistanceløbDistance,"Ukendt træningstype"))))))))</f>
        <v>2.807017543859649</v>
      </c>
      <c r="L141" s="54"/>
      <c r="M141" s="55"/>
      <c r="N141" s="72"/>
    </row>
    <row r="142" spans="1:14" hidden="1" outlineLevel="1" x14ac:dyDescent="0.25">
      <c r="A142" s="52"/>
      <c r="B142" s="57">
        <v>42705</v>
      </c>
      <c r="C142" s="54" t="str">
        <f t="shared" si="6"/>
        <v/>
      </c>
      <c r="D142" s="54" t="str">
        <f t="shared" si="7"/>
        <v/>
      </c>
      <c r="E142" s="54"/>
      <c r="F142" s="58" t="s">
        <v>39</v>
      </c>
      <c r="G142" s="58" t="s">
        <v>33</v>
      </c>
      <c r="H142" s="58" t="str">
        <f>IF(ISERROR(VLOOKUP(F142,Table3[[#All],[Type]],1,FALSE))=FALSE(),"",IF(F142="","",IFERROR(IFERROR(TræningsZone,StigningsløbZone),IF(F142="Intervalløb",IntervalZone,IF(F142="Temposkift",TemposkiftZone,IF(F142="Konkurrenceløb","N/A",IF(F142="Distanceløb",DistanceløbZone,"Ukendt træningstype")))))))</f>
        <v>MT</v>
      </c>
      <c r="I142" s="58" t="str">
        <f>IF(F142="Konkurrenceløb",KonkurrenceløbHastighed,IF(ISERROR(VLOOKUP(F142,Table3[[#All],[Type]],1,FALSE))=FALSE(),"",IF(F142="","",TræningsHastighed)))</f>
        <v>6:24</v>
      </c>
      <c r="J142" s="59">
        <f ca="1">IF(ISERROR(VLOOKUP(F142,Table3[[#All],[Type]],1,FALSE))=FALSE(),SUMIF(OFFSET(B142,1,0,50),B142,OFFSET(J142,1,0,50)),IF(F142="","",IF(ISERROR(VLOOKUP(F142,TræningsZoner!B:B,1,FALSE))=FALSE(),NormalTid,IF(F142="Stigningsløb",StigningsløbTid,IF(F142="Intervalløb",IntervalTid,IF(F142="Temposkift",TemposkiftTid,IF(F142="Konkurrenceløb",KonkurrenceløbTid,IF(F142="Distanceløb",DistanceløbTid,"Ukendt træningstype"))))))))</f>
        <v>20</v>
      </c>
      <c r="K142" s="60">
        <f ca="1">IF(ISERROR(VLOOKUP(F142,Table3[[#All],[Type]],1,FALSE))=FALSE(),SUMIF(OFFSET(B142,1,0,50),B142,OFFSET(K142,1,0,50)),IF(F142="","",IF(ISERROR(VLOOKUP(F142,TræningsZoner!B:B,1,FALSE))=FALSE(),NormalDistance,IF(F142="Stigningsløb",StigningsløbDistance,IF(F142="Intervalløb",IntervalDistance,IF(F142="Temposkift",TemposkiftDistance,IF(F142="konkurrenceløb",KonkurrenceløbDistance,IF(F142="Distanceløb",DistanceløbDistance,"Ukendt træningstype"))))))))</f>
        <v>3.125</v>
      </c>
      <c r="L142" s="54"/>
      <c r="M142" s="55"/>
      <c r="N142" s="72"/>
    </row>
    <row r="143" spans="1:14" hidden="1" outlineLevel="1" x14ac:dyDescent="0.25">
      <c r="A143" s="52"/>
      <c r="B143" s="57">
        <v>42705</v>
      </c>
      <c r="C143" s="54" t="str">
        <f t="shared" si="6"/>
        <v/>
      </c>
      <c r="D143" s="54" t="str">
        <f t="shared" si="7"/>
        <v/>
      </c>
      <c r="E143" s="54"/>
      <c r="F143" s="58" t="s">
        <v>41</v>
      </c>
      <c r="G143" s="58" t="s">
        <v>34</v>
      </c>
      <c r="H143" s="58" t="str">
        <f>IF(ISERROR(VLOOKUP(F143,Table3[[#All],[Type]],1,FALSE))=FALSE(),"",IF(F143="","",IFERROR(IFERROR(TræningsZone,StigningsløbZone),IF(F143="Intervalløb",IntervalZone,IF(F143="Temposkift",TemposkiftZone,IF(F143="Konkurrenceløb","N/A",IF(F143="Distanceløb",DistanceløbZone,"Ukendt træningstype")))))))</f>
        <v>Rest</v>
      </c>
      <c r="I143" s="58" t="str">
        <f>IF(F143="Konkurrenceløb",KonkurrenceløbHastighed,IF(ISERROR(VLOOKUP(F143,Table3[[#All],[Type]],1,FALSE))=FALSE(),"",IF(F143="","",TræningsHastighed)))</f>
        <v>9:59,5</v>
      </c>
      <c r="J143" s="59">
        <f ca="1">IF(ISERROR(VLOOKUP(F143,Table3[[#All],[Type]],1,FALSE))=FALSE(),SUMIF(OFFSET(B143,1,0,50),B143,OFFSET(J143,1,0,50)),IF(F143="","",IF(ISERROR(VLOOKUP(F143,TræningsZoner!B:B,1,FALSE))=FALSE(),NormalTid,IF(F143="Stigningsløb",StigningsløbTid,IF(F143="Intervalløb",IntervalTid,IF(F143="Temposkift",TemposkiftTid,IF(F143="Konkurrenceløb",KonkurrenceløbTid,IF(F143="Distanceløb",DistanceløbTid,"Ukendt træningstype"))))))))</f>
        <v>10</v>
      </c>
      <c r="K143" s="60">
        <f ca="1">IF(ISERROR(VLOOKUP(F143,Table3[[#All],[Type]],1,FALSE))=FALSE(),SUMIF(OFFSET(B143,1,0,50),B143,OFFSET(K143,1,0,50)),IF(F143="","",IF(ISERROR(VLOOKUP(F143,TræningsZoner!B:B,1,FALSE))=FALSE(),NormalDistance,IF(F143="Stigningsløb",StigningsløbDistance,IF(F143="Intervalløb",IntervalDistance,IF(F143="Temposkift",TemposkiftDistance,IF(F143="konkurrenceløb",KonkurrenceløbDistance,IF(F143="Distanceløb",DistanceløbDistance,"Ukendt træningstype"))))))))</f>
        <v>1.0008340283569641</v>
      </c>
      <c r="L143" s="54"/>
      <c r="M143" s="55"/>
      <c r="N143" s="72"/>
    </row>
    <row r="144" spans="1:14" hidden="1" outlineLevel="1" x14ac:dyDescent="0.25">
      <c r="A144" s="52"/>
      <c r="B144" s="57">
        <v>42705</v>
      </c>
      <c r="C144" s="54" t="str">
        <f t="shared" si="6"/>
        <v/>
      </c>
      <c r="D144" s="54" t="str">
        <f t="shared" si="7"/>
        <v/>
      </c>
      <c r="E144" s="54"/>
      <c r="F144" s="58" t="s">
        <v>39</v>
      </c>
      <c r="G144" s="58" t="s">
        <v>26</v>
      </c>
      <c r="H144" s="58" t="str">
        <f>IF(ISERROR(VLOOKUP(F144,Table3[[#All],[Type]],1,FALSE))=FALSE(),"",IF(F144="","",IFERROR(IFERROR(TræningsZone,StigningsløbZone),IF(F144="Intervalløb",IntervalZone,IF(F144="Temposkift",TemposkiftZone,IF(F144="Konkurrenceløb","N/A",IF(F144="Distanceløb",DistanceløbZone,"Ukendt træningstype")))))))</f>
        <v>MT</v>
      </c>
      <c r="I144" s="58" t="str">
        <f>IF(F144="Konkurrenceløb",KonkurrenceløbHastighed,IF(ISERROR(VLOOKUP(F144,Table3[[#All],[Type]],1,FALSE))=FALSE(),"",IF(F144="","",TræningsHastighed)))</f>
        <v>6:24</v>
      </c>
      <c r="J144" s="59">
        <f ca="1">IF(ISERROR(VLOOKUP(F144,Table3[[#All],[Type]],1,FALSE))=FALSE(),SUMIF(OFFSET(B144,1,0,50),B144,OFFSET(J144,1,0,50)),IF(F144="","",IF(ISERROR(VLOOKUP(F144,TræningsZoner!B:B,1,FALSE))=FALSE(),NormalTid,IF(F144="Stigningsløb",StigningsløbTid,IF(F144="Intervalløb",IntervalTid,IF(F144="Temposkift",TemposkiftTid,IF(F144="Konkurrenceløb",KonkurrenceløbTid,IF(F144="Distanceløb",DistanceløbTid,"Ukendt træningstype"))))))))</f>
        <v>15</v>
      </c>
      <c r="K144" s="60">
        <f ca="1">IF(ISERROR(VLOOKUP(F144,Table3[[#All],[Type]],1,FALSE))=FALSE(),SUMIF(OFFSET(B144,1,0,50),B144,OFFSET(K144,1,0,50)),IF(F144="","",IF(ISERROR(VLOOKUP(F144,TræningsZoner!B:B,1,FALSE))=FALSE(),NormalDistance,IF(F144="Stigningsløb",StigningsløbDistance,IF(F144="Intervalløb",IntervalDistance,IF(F144="Temposkift",TemposkiftDistance,IF(F144="konkurrenceløb",KonkurrenceløbDistance,IF(F144="Distanceløb",DistanceløbDistance,"Ukendt træningstype"))))))))</f>
        <v>2.34375</v>
      </c>
      <c r="L144" s="54"/>
      <c r="M144" s="55"/>
      <c r="N144" s="72"/>
    </row>
    <row r="145" spans="1:14" hidden="1" outlineLevel="1" x14ac:dyDescent="0.25">
      <c r="A145" s="52"/>
      <c r="B145" s="57">
        <v>42705</v>
      </c>
      <c r="C145" s="54" t="str">
        <f t="shared" si="6"/>
        <v/>
      </c>
      <c r="D145" s="54" t="str">
        <f t="shared" si="7"/>
        <v/>
      </c>
      <c r="E145" s="54"/>
      <c r="F145" s="58" t="s">
        <v>23</v>
      </c>
      <c r="G145" s="58" t="s">
        <v>34</v>
      </c>
      <c r="H145" s="58" t="str">
        <f>IF(ISERROR(VLOOKUP(F145,Table3[[#All],[Type]],1,FALSE))=FALSE(),"",IF(F145="","",IFERROR(IFERROR(TræningsZone,StigningsløbZone),IF(F145="Intervalløb",IntervalZone,IF(F145="Temposkift",TemposkiftZone,IF(F145="Konkurrenceløb","N/A",IF(F145="Distanceløb",DistanceløbZone,"Ukendt træningstype")))))))</f>
        <v>Ae1</v>
      </c>
      <c r="I145" s="58" t="str">
        <f>IF(F145="Konkurrenceløb",KonkurrenceløbHastighed,IF(ISERROR(VLOOKUP(F145,Table3[[#All],[Type]],1,FALSE))=FALSE(),"",IF(F145="","",TræningsHastighed)))</f>
        <v>7:07,5</v>
      </c>
      <c r="J145" s="59">
        <f ca="1">IF(ISERROR(VLOOKUP(F145,Table3[[#All],[Type]],1,FALSE))=FALSE(),SUMIF(OFFSET(B145,1,0,50),B145,OFFSET(J145,1,0,50)),IF(F145="","",IF(ISERROR(VLOOKUP(F145,TræningsZoner!B:B,1,FALSE))=FALSE(),NormalTid,IF(F145="Stigningsløb",StigningsløbTid,IF(F145="Intervalløb",IntervalTid,IF(F145="Temposkift",TemposkiftTid,IF(F145="Konkurrenceløb",KonkurrenceløbTid,IF(F145="Distanceløb",DistanceløbTid,"Ukendt træningstype"))))))))</f>
        <v>10</v>
      </c>
      <c r="K145" s="60">
        <f ca="1">IF(ISERROR(VLOOKUP(F145,Table3[[#All],[Type]],1,FALSE))=FALSE(),SUMIF(OFFSET(B145,1,0,50),B145,OFFSET(K145,1,0,50)),IF(F145="","",IF(ISERROR(VLOOKUP(F145,TræningsZoner!B:B,1,FALSE))=FALSE(),NormalDistance,IF(F145="Stigningsløb",StigningsløbDistance,IF(F145="Intervalløb",IntervalDistance,IF(F145="Temposkift",TemposkiftDistance,IF(F145="konkurrenceløb",KonkurrenceløbDistance,IF(F145="Distanceløb",DistanceløbDistance,"Ukendt træningstype"))))))))</f>
        <v>1.4035087719298245</v>
      </c>
      <c r="L145" s="54"/>
      <c r="M145" s="55"/>
      <c r="N145" s="72"/>
    </row>
    <row r="146" spans="1:14" collapsed="1" x14ac:dyDescent="0.25">
      <c r="A146" s="52">
        <f t="shared" si="5"/>
        <v>42703</v>
      </c>
      <c r="B146" s="53">
        <v>42703</v>
      </c>
      <c r="C146" s="54">
        <f t="shared" si="6"/>
        <v>49</v>
      </c>
      <c r="D146" s="54">
        <f t="shared" si="7"/>
        <v>2016</v>
      </c>
      <c r="E146" s="54" t="s">
        <v>66</v>
      </c>
      <c r="F146" s="55" t="s">
        <v>55</v>
      </c>
      <c r="G146" s="55"/>
      <c r="H146" s="55" t="str">
        <f>IF(ISERROR(VLOOKUP(F146,Table3[[#All],[Type]],1,FALSE))=FALSE(),"",IF(F146="","",IFERROR(IFERROR(TræningsZone,StigningsløbZone),IF(F146="Intervalløb",IntervalZone,IF(F146="Temposkift",TemposkiftZone,IF(F146="Konkurrenceløb","N/A",IF(F146="Distanceløb",DistanceløbZone,"Ukendt træningstype")))))))</f>
        <v/>
      </c>
      <c r="I146" s="55" t="str">
        <f>IF(F146="Konkurrenceløb",KonkurrenceløbHastighed,IF(ISERROR(VLOOKUP(F146,Table3[[#All],[Type]],1,FALSE))=FALSE(),"",IF(F146="","",TræningsHastighed)))</f>
        <v/>
      </c>
      <c r="J146" s="54">
        <f ca="1">IF(ISERROR(VLOOKUP(F146,Table3[[#All],[Type]],1,FALSE))=FALSE(),SUMIF(OFFSET(B146,1,0,50),B146,OFFSET(J146,1,0,50)),IF(F146="","",IF(ISERROR(VLOOKUP(F146,TræningsZoner!B:B,1,FALSE))=FALSE(),NormalTid,IF(F146="Stigningsløb",StigningsløbTid,IF(F146="Intervalløb",IntervalTid,IF(F146="Temposkift",TemposkiftTid,IF(F146="Konkurrenceløb",KonkurrenceløbTid,IF(F146="Distanceløb",DistanceløbTid,"Ukendt træningstype"))))))))</f>
        <v>77.933333333333337</v>
      </c>
      <c r="K146" s="56">
        <f ca="1">IF(ISERROR(VLOOKUP(F146,Table3[[#All],[Type]],1,FALSE))=FALSE(),SUMIF(OFFSET(B146,1,0,50),B146,OFFSET(K146,1,0,50)),IF(F146="","",IF(ISERROR(VLOOKUP(F146,TræningsZoner!B:B,1,FALSE))=FALSE(),NormalDistance,IF(F146="Stigningsløb",StigningsløbDistance,IF(F146="Intervalløb",IntervalDistance,IF(F146="Temposkift",TemposkiftDistance,IF(F146="konkurrenceløb",KonkurrenceløbDistance,IF(F146="Distanceløb",DistanceløbDistance,"Ukendt træningstype"))))))))</f>
        <v>10.910776524296562</v>
      </c>
      <c r="L146" s="54"/>
      <c r="M146" s="55"/>
      <c r="N146" s="72"/>
    </row>
    <row r="147" spans="1:14" s="26" customFormat="1" hidden="1" outlineLevel="1" x14ac:dyDescent="0.25">
      <c r="A147" s="61"/>
      <c r="B147" s="57">
        <v>42703</v>
      </c>
      <c r="C147" s="54" t="str">
        <f t="shared" si="6"/>
        <v/>
      </c>
      <c r="D147" s="54" t="str">
        <f t="shared" si="7"/>
        <v/>
      </c>
      <c r="E147" s="54"/>
      <c r="F147" s="58" t="s">
        <v>23</v>
      </c>
      <c r="G147" s="58" t="s">
        <v>26</v>
      </c>
      <c r="H147" s="58" t="str">
        <f>IF(ISERROR(VLOOKUP(F147,Table3[[#All],[Type]],1,FALSE))=FALSE(),"",IF(F147="","",IFERROR(IFERROR(TræningsZone,StigningsløbZone),IF(F147="Intervalløb",IntervalZone,IF(F147="Temposkift",TemposkiftZone,IF(F147="Konkurrenceløb","N/A",IF(F147="Distanceløb",DistanceløbZone,"Ukendt træningstype")))))))</f>
        <v>Ae1</v>
      </c>
      <c r="I147" s="58" t="str">
        <f>IF(F147="Konkurrenceløb",KonkurrenceløbHastighed,IF(ISERROR(VLOOKUP(F147,Table3[[#All],[Type]],1,FALSE))=FALSE(),"",IF(F147="","",TræningsHastighed)))</f>
        <v>7:07,5</v>
      </c>
      <c r="J147" s="59">
        <f ca="1">IF(ISERROR(VLOOKUP(F147,Table3[[#All],[Type]],1,FALSE))=FALSE(),SUMIF(OFFSET(B147,1,0,50),B147,OFFSET(J147,1,0,50)),IF(F147="","",IF(ISERROR(VLOOKUP(F147,TræningsZoner!B:B,1,FALSE))=FALSE(),NormalTid,IF(F147="Stigningsløb",StigningsløbTid,IF(F147="Intervalløb",IntervalTid,IF(F147="Temposkift",TemposkiftTid,IF(F147="Konkurrenceløb",KonkurrenceløbTid,IF(F147="Distanceløb",DistanceløbTid,"Ukendt træningstype"))))))))</f>
        <v>15</v>
      </c>
      <c r="K147" s="60">
        <f ca="1">IF(ISERROR(VLOOKUP(F147,Table3[[#All],[Type]],1,FALSE))=FALSE(),SUMIF(OFFSET(B147,1,0,50),B147,OFFSET(K147,1,0,50)),IF(F147="","",IF(ISERROR(VLOOKUP(F147,TræningsZoner!B:B,1,FALSE))=FALSE(),NormalDistance,IF(F147="Stigningsløb",StigningsløbDistance,IF(F147="Intervalløb",IntervalDistance,IF(F147="Temposkift",TemposkiftDistance,IF(F147="konkurrenceløb",KonkurrenceløbDistance,IF(F147="Distanceløb",DistanceløbDistance,"Ukendt træningstype"))))))))</f>
        <v>2.1052631578947367</v>
      </c>
      <c r="L147" s="54"/>
      <c r="M147" s="55"/>
      <c r="N147" s="72"/>
    </row>
    <row r="148" spans="1:14" s="26" customFormat="1" hidden="1" outlineLevel="1" x14ac:dyDescent="0.25">
      <c r="A148" s="61"/>
      <c r="B148" s="57">
        <v>42703</v>
      </c>
      <c r="C148" s="54" t="str">
        <f t="shared" si="6"/>
        <v/>
      </c>
      <c r="D148" s="54" t="str">
        <f t="shared" si="7"/>
        <v/>
      </c>
      <c r="E148" s="54"/>
      <c r="F148" s="58" t="s">
        <v>27</v>
      </c>
      <c r="G148" s="58" t="s">
        <v>28</v>
      </c>
      <c r="H148" s="58" t="str">
        <f>IF(ISERROR(VLOOKUP(F148,Table3[[#All],[Type]],1,FALSE))=FALSE(),"",IF(F148="","",IFERROR(IFERROR(TræningsZone,StigningsløbZone),IF(F148="Intervalløb",IntervalZone,IF(F148="Temposkift",TemposkiftZone,IF(F148="Konkurrenceløb","N/A",IF(F148="Distanceløb",DistanceløbZone,"Ukendt træningstype")))))))</f>
        <v>AT</v>
      </c>
      <c r="I148" s="58" t="str">
        <f>IF(F148="Konkurrenceløb",KonkurrenceløbHastighed,IF(ISERROR(VLOOKUP(F148,Table3[[#All],[Type]],1,FALSE))=FALSE(),"",IF(F148="","",TræningsHastighed)))</f>
        <v>5:56</v>
      </c>
      <c r="J148" s="59">
        <f ca="1">IF(ISERROR(VLOOKUP(F148,Table3[[#All],[Type]],1,FALSE))=FALSE(),SUMIF(OFFSET(B148,1,0,50),B148,OFFSET(J148,1,0,50)),IF(F148="","",IF(ISERROR(VLOOKUP(F148,TræningsZoner!B:B,1,FALSE))=FALSE(),NormalTid,IF(F148="Stigningsløb",StigningsløbTid,IF(F148="Intervalløb",IntervalTid,IF(F148="Temposkift",TemposkiftTid,IF(F148="Konkurrenceløb",KonkurrenceløbTid,IF(F148="Distanceløb",DistanceløbTid,"Ukendt træningstype"))))))))</f>
        <v>1.78</v>
      </c>
      <c r="K148" s="60">
        <f ca="1">IF(ISERROR(VLOOKUP(F148,Table3[[#All],[Type]],1,FALSE))=FALSE(),SUMIF(OFFSET(B148,1,0,50),B148,OFFSET(K148,1,0,50)),IF(F148="","",IF(ISERROR(VLOOKUP(F148,TræningsZoner!B:B,1,FALSE))=FALSE(),NormalDistance,IF(F148="Stigningsløb",StigningsløbDistance,IF(F148="Intervalløb",IntervalDistance,IF(F148="Temposkift",TemposkiftDistance,IF(F148="konkurrenceløb",KonkurrenceløbDistance,IF(F148="Distanceløb",DistanceløbDistance,"Ukendt træningstype"))))))))</f>
        <v>0.3</v>
      </c>
      <c r="L148" s="54"/>
      <c r="M148" s="55"/>
      <c r="N148" s="72"/>
    </row>
    <row r="149" spans="1:14" s="26" customFormat="1" hidden="1" outlineLevel="1" x14ac:dyDescent="0.25">
      <c r="A149" s="61"/>
      <c r="B149" s="57">
        <v>42703</v>
      </c>
      <c r="C149" s="54" t="str">
        <f t="shared" si="6"/>
        <v/>
      </c>
      <c r="D149" s="54" t="str">
        <f t="shared" si="7"/>
        <v/>
      </c>
      <c r="E149" s="54"/>
      <c r="F149" s="58" t="s">
        <v>56</v>
      </c>
      <c r="G149" s="58" t="s">
        <v>68</v>
      </c>
      <c r="H149" s="58" t="str">
        <f>IF(ISERROR(VLOOKUP(F149,Table3[[#All],[Type]],1,FALSE))=FALSE(),"",IF(F149="","",IFERROR(IFERROR(TræningsZone,StigningsløbZone),IF(F149="Intervalløb",IntervalZone,IF(F149="Temposkift",TemposkiftZone,IF(F149="Konkurrenceløb","N/A",IF(F149="Distanceløb",DistanceløbZone,"Ukendt træningstype")))))))</f>
        <v>MT</v>
      </c>
      <c r="I149" s="58" t="str">
        <f>IF(F149="Konkurrenceløb",KonkurrenceløbHastighed,IF(ISERROR(VLOOKUP(F149,Table3[[#All],[Type]],1,FALSE))=FALSE(),"",IF(F149="","",TræningsHastighed)))</f>
        <v>6:24</v>
      </c>
      <c r="J149" s="59">
        <f ca="1">IF(ISERROR(VLOOKUP(F149,Table3[[#All],[Type]],1,FALSE))=FALSE(),SUMIF(OFFSET(B149,1,0,50),B149,OFFSET(J149,1,0,50)),IF(F149="","",IF(ISERROR(VLOOKUP(F149,TræningsZoner!B:B,1,FALSE))=FALSE(),NormalTid,IF(F149="Stigningsløb",StigningsløbTid,IF(F149="Intervalløb",IntervalTid,IF(F149="Temposkift",TemposkiftTid,IF(F149="Konkurrenceløb",KonkurrenceløbTid,IF(F149="Distanceløb",DistanceløbTid,"Ukendt træningstype"))))))))</f>
        <v>6.4</v>
      </c>
      <c r="K149" s="60">
        <f ca="1">IF(ISERROR(VLOOKUP(F149,Table3[[#All],[Type]],1,FALSE))=FALSE(),SUMIF(OFFSET(B149,1,0,50),B149,OFFSET(K149,1,0,50)),IF(F149="","",IF(ISERROR(VLOOKUP(F149,TræningsZoner!B:B,1,FALSE))=FALSE(),NormalDistance,IF(F149="Stigningsløb",StigningsløbDistance,IF(F149="Intervalløb",IntervalDistance,IF(F149="Temposkift",TemposkiftDistance,IF(F149="konkurrenceløb",KonkurrenceløbDistance,IF(F149="Distanceløb",DistanceløbDistance,"Ukendt træningstype"))))))))</f>
        <v>1</v>
      </c>
      <c r="L149" s="54"/>
      <c r="M149" s="55"/>
      <c r="N149" s="72"/>
    </row>
    <row r="150" spans="1:14" s="26" customFormat="1" hidden="1" outlineLevel="1" x14ac:dyDescent="0.25">
      <c r="A150" s="61"/>
      <c r="B150" s="57">
        <v>42703</v>
      </c>
      <c r="C150" s="54" t="str">
        <f t="shared" si="6"/>
        <v/>
      </c>
      <c r="D150" s="54" t="str">
        <f t="shared" si="7"/>
        <v/>
      </c>
      <c r="E150" s="54"/>
      <c r="F150" s="58" t="s">
        <v>56</v>
      </c>
      <c r="G150" s="58" t="s">
        <v>58</v>
      </c>
      <c r="H150" s="58" t="str">
        <f>IF(ISERROR(VLOOKUP(F150,Table3[[#All],[Type]],1,FALSE))=FALSE(),"",IF(F150="","",IFERROR(IFERROR(TræningsZone,StigningsløbZone),IF(F150="Intervalløb",IntervalZone,IF(F150="Temposkift",TemposkiftZone,IF(F150="Konkurrenceløb","N/A",IF(F150="Distanceløb",DistanceløbZone,"Ukendt træningstype")))))))</f>
        <v>AT</v>
      </c>
      <c r="I150" s="58" t="str">
        <f>IF(F150="Konkurrenceløb",KonkurrenceløbHastighed,IF(ISERROR(VLOOKUP(F150,Table3[[#All],[Type]],1,FALSE))=FALSE(),"",IF(F150="","",TræningsHastighed)))</f>
        <v>5:56</v>
      </c>
      <c r="J150" s="59">
        <f ca="1">IF(ISERROR(VLOOKUP(F150,Table3[[#All],[Type]],1,FALSE))=FALSE(),SUMIF(OFFSET(B150,1,0,50),B150,OFFSET(J150,1,0,50)),IF(F150="","",IF(ISERROR(VLOOKUP(F150,TræningsZoner!B:B,1,FALSE))=FALSE(),NormalTid,IF(F150="Stigningsløb",StigningsløbTid,IF(F150="Intervalløb",IntervalTid,IF(F150="Temposkift",TemposkiftTid,IF(F150="Konkurrenceløb",KonkurrenceløbTid,IF(F150="Distanceløb",DistanceløbTid,"Ukendt træningstype"))))))))</f>
        <v>2.9666666666666668</v>
      </c>
      <c r="K150" s="60">
        <f ca="1">IF(ISERROR(VLOOKUP(F150,Table3[[#All],[Type]],1,FALSE))=FALSE(),SUMIF(OFFSET(B150,1,0,50),B150,OFFSET(K150,1,0,50)),IF(F150="","",IF(ISERROR(VLOOKUP(F150,TræningsZoner!B:B,1,FALSE))=FALSE(),NormalDistance,IF(F150="Stigningsløb",StigningsløbDistance,IF(F150="Intervalløb",IntervalDistance,IF(F150="Temposkift",TemposkiftDistance,IF(F150="konkurrenceløb",KonkurrenceløbDistance,IF(F150="Distanceløb",DistanceløbDistance,"Ukendt træningstype"))))))))</f>
        <v>0.5</v>
      </c>
      <c r="L150" s="54"/>
      <c r="M150" s="55"/>
      <c r="N150" s="72"/>
    </row>
    <row r="151" spans="1:14" s="26" customFormat="1" hidden="1" outlineLevel="1" x14ac:dyDescent="0.25">
      <c r="A151" s="61"/>
      <c r="B151" s="57">
        <v>42703</v>
      </c>
      <c r="C151" s="54" t="str">
        <f t="shared" si="6"/>
        <v/>
      </c>
      <c r="D151" s="54" t="str">
        <f t="shared" si="7"/>
        <v/>
      </c>
      <c r="E151" s="54"/>
      <c r="F151" s="58" t="s">
        <v>41</v>
      </c>
      <c r="G151" s="58" t="s">
        <v>59</v>
      </c>
      <c r="H151" s="58" t="str">
        <f>IF(ISERROR(VLOOKUP(F151,Table3[[#All],[Type]],1,FALSE))=FALSE(),"",IF(F151="","",IFERROR(IFERROR(TræningsZone,StigningsløbZone),IF(F151="Intervalløb",IntervalZone,IF(F151="Temposkift",TemposkiftZone,IF(F151="Konkurrenceløb","N/A",IF(F151="Distanceløb",DistanceløbZone,"Ukendt træningstype")))))))</f>
        <v>Rest</v>
      </c>
      <c r="I151" s="58" t="str">
        <f>IF(F151="Konkurrenceløb",KonkurrenceløbHastighed,IF(ISERROR(VLOOKUP(F151,Table3[[#All],[Type]],1,FALSE))=FALSE(),"",IF(F151="","",TræningsHastighed)))</f>
        <v>9:59,5</v>
      </c>
      <c r="J151" s="59">
        <f ca="1">IF(ISERROR(VLOOKUP(F151,Table3[[#All],[Type]],1,FALSE))=FALSE(),SUMIF(OFFSET(B151,1,0,50),B151,OFFSET(J151,1,0,50)),IF(F151="","",IF(ISERROR(VLOOKUP(F151,TræningsZoner!B:B,1,FALSE))=FALSE(),NormalTid,IF(F151="Stigningsløb",StigningsløbTid,IF(F151="Intervalløb",IntervalTid,IF(F151="Temposkift",TemposkiftTid,IF(F151="Konkurrenceløb",KonkurrenceløbTid,IF(F151="Distanceløb",DistanceløbTid,"Ukendt træningstype"))))))))</f>
        <v>3</v>
      </c>
      <c r="K151" s="60">
        <f ca="1">IF(ISERROR(VLOOKUP(F151,Table3[[#All],[Type]],1,FALSE))=FALSE(),SUMIF(OFFSET(B151,1,0,50),B151,OFFSET(K151,1,0,50)),IF(F151="","",IF(ISERROR(VLOOKUP(F151,TræningsZoner!B:B,1,FALSE))=FALSE(),NormalDistance,IF(F151="Stigningsløb",StigningsløbDistance,IF(F151="Intervalløb",IntervalDistance,IF(F151="Temposkift",TemposkiftDistance,IF(F151="konkurrenceløb",KonkurrenceløbDistance,IF(F151="Distanceløb",DistanceløbDistance,"Ukendt træningstype"))))))))</f>
        <v>0.30025020850708922</v>
      </c>
      <c r="L151" s="54"/>
      <c r="M151" s="55"/>
      <c r="N151" s="72"/>
    </row>
    <row r="152" spans="1:14" s="26" customFormat="1" hidden="1" outlineLevel="1" x14ac:dyDescent="0.25">
      <c r="A152" s="61"/>
      <c r="B152" s="57">
        <v>42703</v>
      </c>
      <c r="C152" s="54" t="str">
        <f t="shared" si="6"/>
        <v/>
      </c>
      <c r="D152" s="54" t="str">
        <f t="shared" si="7"/>
        <v/>
      </c>
      <c r="E152" s="54"/>
      <c r="F152" s="58" t="s">
        <v>29</v>
      </c>
      <c r="G152" s="58" t="s">
        <v>70</v>
      </c>
      <c r="H152" s="58" t="str">
        <f>IF(ISERROR(VLOOKUP(F152,Table3[[#All],[Type]],1,FALSE))=FALSE(),"",IF(F152="","",IFERROR(IFERROR(TræningsZone,StigningsløbZone),IF(F152="Intervalløb",IntervalZone,IF(F152="Temposkift",TemposkiftZone,IF(F152="Konkurrenceløb","N/A",IF(F152="Distanceløb",DistanceløbZone,"Ukendt træningstype")))))))</f>
        <v>AT</v>
      </c>
      <c r="I152" s="58" t="str">
        <f>IF(F152="Konkurrenceløb",KonkurrenceløbHastighed,IF(ISERROR(VLOOKUP(F152,Table3[[#All],[Type]],1,FALSE))=FALSE(),"",IF(F152="","",TræningsHastighed)))</f>
        <v>5:56</v>
      </c>
      <c r="J152" s="59">
        <f ca="1">IF(ISERROR(VLOOKUP(F152,Table3[[#All],[Type]],1,FALSE))=FALSE(),SUMIF(OFFSET(B152,1,0,50),B152,OFFSET(J152,1,0,50)),IF(F152="","",IF(ISERROR(VLOOKUP(F152,TræningsZoner!B:B,1,FALSE))=FALSE(),NormalTid,IF(F152="Stigningsløb",StigningsløbTid,IF(F152="Intervalløb",IntervalTid,IF(F152="Temposkift",TemposkiftTid,IF(F152="Konkurrenceløb",KonkurrenceløbTid,IF(F152="Distanceløb",DistanceløbTid,"Ukendt træningstype"))))))))</f>
        <v>33.786666666666669</v>
      </c>
      <c r="K152" s="60">
        <f ca="1">IF(ISERROR(VLOOKUP(F152,Table3[[#All],[Type]],1,FALSE))=FALSE(),SUMIF(OFFSET(B152,1,0,50),B152,OFFSET(K152,1,0,50)),IF(F152="","",IF(ISERROR(VLOOKUP(F152,TræningsZoner!B:B,1,FALSE))=FALSE(),NormalDistance,IF(F152="Stigningsløb",StigningsløbDistance,IF(F152="Intervalløb",IntervalDistance,IF(F152="Temposkift",TemposkiftDistance,IF(F152="konkurrenceløb",KonkurrenceløbDistance,IF(F152="Distanceløb",DistanceløbDistance,"Ukendt træningstype"))))))))</f>
        <v>4.5999999999999996</v>
      </c>
      <c r="L152" s="54"/>
      <c r="M152" s="55"/>
      <c r="N152" s="72"/>
    </row>
    <row r="153" spans="1:14" s="26" customFormat="1" hidden="1" outlineLevel="1" x14ac:dyDescent="0.25">
      <c r="A153" s="61"/>
      <c r="B153" s="57">
        <v>42703</v>
      </c>
      <c r="C153" s="54" t="str">
        <f t="shared" si="6"/>
        <v/>
      </c>
      <c r="D153" s="54" t="str">
        <f t="shared" si="7"/>
        <v/>
      </c>
      <c r="E153" s="54"/>
      <c r="F153" s="58" t="s">
        <v>23</v>
      </c>
      <c r="G153" s="58" t="s">
        <v>26</v>
      </c>
      <c r="H153" s="58" t="str">
        <f>IF(ISERROR(VLOOKUP(F153,Table3[[#All],[Type]],1,FALSE))=FALSE(),"",IF(F153="","",IFERROR(IFERROR(TræningsZone,StigningsløbZone),IF(F153="Intervalløb",IntervalZone,IF(F153="Temposkift",TemposkiftZone,IF(F153="Konkurrenceløb","N/A",IF(F153="Distanceløb",DistanceløbZone,"Ukendt træningstype")))))))</f>
        <v>Ae1</v>
      </c>
      <c r="I153" s="58" t="str">
        <f>IF(F153="Konkurrenceløb",KonkurrenceløbHastighed,IF(ISERROR(VLOOKUP(F153,Table3[[#All],[Type]],1,FALSE))=FALSE(),"",IF(F153="","",TræningsHastighed)))</f>
        <v>7:07,5</v>
      </c>
      <c r="J153" s="59">
        <f ca="1">IF(ISERROR(VLOOKUP(F153,Table3[[#All],[Type]],1,FALSE))=FALSE(),SUMIF(OFFSET(B153,1,0,50),B153,OFFSET(J153,1,0,50)),IF(F153="","",IF(ISERROR(VLOOKUP(F153,TræningsZoner!B:B,1,FALSE))=FALSE(),NormalTid,IF(F153="Stigningsløb",StigningsløbTid,IF(F153="Intervalløb",IntervalTid,IF(F153="Temposkift",TemposkiftTid,IF(F153="Konkurrenceløb",KonkurrenceløbTid,IF(F153="Distanceløb",DistanceløbTid,"Ukendt træningstype"))))))))</f>
        <v>15</v>
      </c>
      <c r="K153" s="60">
        <f ca="1">IF(ISERROR(VLOOKUP(F153,Table3[[#All],[Type]],1,FALSE))=FALSE(),SUMIF(OFFSET(B153,1,0,50),B153,OFFSET(K153,1,0,50)),IF(F153="","",IF(ISERROR(VLOOKUP(F153,TræningsZoner!B:B,1,FALSE))=FALSE(),NormalDistance,IF(F153="Stigningsløb",StigningsløbDistance,IF(F153="Intervalløb",IntervalDistance,IF(F153="Temposkift",TemposkiftDistance,IF(F153="konkurrenceløb",KonkurrenceløbDistance,IF(F153="Distanceløb",DistanceløbDistance,"Ukendt træningstype"))))))))</f>
        <v>2.1052631578947367</v>
      </c>
      <c r="L153" s="54"/>
      <c r="M153" s="55"/>
      <c r="N153" s="72"/>
    </row>
    <row r="154" spans="1:14" collapsed="1" x14ac:dyDescent="0.25">
      <c r="A154" s="52">
        <f t="shared" si="5"/>
        <v>42700</v>
      </c>
      <c r="B154" s="53">
        <v>42700</v>
      </c>
      <c r="C154" s="54">
        <f t="shared" si="6"/>
        <v>48</v>
      </c>
      <c r="D154" s="54">
        <f t="shared" si="7"/>
        <v>2016</v>
      </c>
      <c r="E154" s="54" t="s">
        <v>66</v>
      </c>
      <c r="F154" s="55" t="s">
        <v>31</v>
      </c>
      <c r="G154" s="55"/>
      <c r="H154" s="55" t="str">
        <f>IF(ISERROR(VLOOKUP(F154,Table3[[#All],[Type]],1,FALSE))=FALSE(),"",IF(F154="","",IFERROR(IFERROR(TræningsZone,StigningsløbZone),IF(F154="Intervalløb",IntervalZone,IF(F154="Temposkift",TemposkiftZone,IF(F154="Konkurrenceløb","N/A",IF(F154="Distanceløb",DistanceløbZone,"Ukendt træningstype")))))))</f>
        <v/>
      </c>
      <c r="I154" s="55" t="str">
        <f>IF(F154="Konkurrenceløb",KonkurrenceløbHastighed,IF(ISERROR(VLOOKUP(F154,Table3[[#All],[Type]],1,FALSE))=FALSE(),"",IF(F154="","",TræningsHastighed)))</f>
        <v/>
      </c>
      <c r="J154" s="54">
        <f ca="1">IF(ISERROR(VLOOKUP(F154,Table3[[#All],[Type]],1,FALSE))=FALSE(),SUMIF(OFFSET(B154,1,0,50),B154,OFFSET(J154,1,0,50)),IF(F154="","",IF(ISERROR(VLOOKUP(F154,TræningsZoner!B:B,1,FALSE))=FALSE(),NormalTid,IF(F154="Stigningsløb",StigningsløbTid,IF(F154="Intervalløb",IntervalTid,IF(F154="Temposkift",TemposkiftTid,IF(F154="Konkurrenceløb",KonkurrenceløbTid,IF(F154="Distanceløb",DistanceløbTid,"Ukendt træningstype"))))))))</f>
        <v>90</v>
      </c>
      <c r="K154" s="56">
        <f ca="1">IF(ISERROR(VLOOKUP(F154,Table3[[#All],[Type]],1,FALSE))=FALSE(),SUMIF(OFFSET(B154,1,0,50),B154,OFFSET(K154,1,0,50)),IF(F154="","",IF(ISERROR(VLOOKUP(F154,TræningsZoner!B:B,1,FALSE))=FALSE(),NormalDistance,IF(F154="Stigningsløb",StigningsløbDistance,IF(F154="Intervalløb",IntervalDistance,IF(F154="Temposkift",TemposkiftDistance,IF(F154="konkurrenceløb",KonkurrenceløbDistance,IF(F154="Distanceløb",DistanceløbDistance,"Ukendt træningstype"))))))))</f>
        <v>11.780762168268575</v>
      </c>
      <c r="L154" s="54"/>
      <c r="M154" s="55"/>
      <c r="N154" s="72"/>
    </row>
    <row r="155" spans="1:14" hidden="1" outlineLevel="1" x14ac:dyDescent="0.25">
      <c r="A155" s="52"/>
      <c r="B155" s="57">
        <v>42700</v>
      </c>
      <c r="C155" s="54" t="str">
        <f t="shared" si="6"/>
        <v/>
      </c>
      <c r="D155" s="54" t="str">
        <f t="shared" si="7"/>
        <v/>
      </c>
      <c r="E155" s="54"/>
      <c r="F155" s="58" t="s">
        <v>41</v>
      </c>
      <c r="G155" s="58" t="s">
        <v>26</v>
      </c>
      <c r="H155" s="58" t="str">
        <f>IF(ISERROR(VLOOKUP(F155,Table3[[#All],[Type]],1,FALSE))=FALSE(),"",IF(F155="","",IFERROR(IFERROR(TræningsZone,StigningsløbZone),IF(F155="Intervalløb",IntervalZone,IF(F155="Temposkift",TemposkiftZone,IF(F155="Konkurrenceløb","N/A",IF(F155="Distanceløb",DistanceløbZone,"Ukendt træningstype")))))))</f>
        <v>Rest</v>
      </c>
      <c r="I155" s="58" t="str">
        <f>IF(F155="Konkurrenceløb",KonkurrenceløbHastighed,IF(ISERROR(VLOOKUP(F155,Table3[[#All],[Type]],1,FALSE))=FALSE(),"",IF(F155="","",TræningsHastighed)))</f>
        <v>9:59,5</v>
      </c>
      <c r="J155" s="59">
        <f ca="1">IF(ISERROR(VLOOKUP(F155,Table3[[#All],[Type]],1,FALSE))=FALSE(),SUMIF(OFFSET(B155,1,0,50),B155,OFFSET(J155,1,0,50)),IF(F155="","",IF(ISERROR(VLOOKUP(F155,TræningsZoner!B:B,1,FALSE))=FALSE(),NormalTid,IF(F155="Stigningsløb",StigningsløbTid,IF(F155="Intervalløb",IntervalTid,IF(F155="Temposkift",TemposkiftTid,IF(F155="Konkurrenceløb",KonkurrenceløbTid,IF(F155="Distanceløb",DistanceløbTid,"Ukendt træningstype"))))))))</f>
        <v>15</v>
      </c>
      <c r="K155" s="60">
        <f ca="1">IF(ISERROR(VLOOKUP(F155,Table3[[#All],[Type]],1,FALSE))=FALSE(),SUMIF(OFFSET(B155,1,0,50),B155,OFFSET(K155,1,0,50)),IF(F155="","",IF(ISERROR(VLOOKUP(F155,TræningsZoner!B:B,1,FALSE))=FALSE(),NormalDistance,IF(F155="Stigningsløb",StigningsløbDistance,IF(F155="Intervalløb",IntervalDistance,IF(F155="Temposkift",TemposkiftDistance,IF(F155="konkurrenceløb",KonkurrenceløbDistance,IF(F155="Distanceløb",DistanceløbDistance,"Ukendt træningstype"))))))))</f>
        <v>1.5012510425354462</v>
      </c>
      <c r="L155" s="54"/>
      <c r="M155" s="55"/>
      <c r="N155" s="72"/>
    </row>
    <row r="156" spans="1:14" hidden="1" outlineLevel="1" x14ac:dyDescent="0.25">
      <c r="A156" s="52"/>
      <c r="B156" s="57">
        <v>42700</v>
      </c>
      <c r="C156" s="54" t="str">
        <f t="shared" si="6"/>
        <v/>
      </c>
      <c r="D156" s="54" t="str">
        <f t="shared" si="7"/>
        <v/>
      </c>
      <c r="E156" s="54"/>
      <c r="F156" s="58" t="s">
        <v>23</v>
      </c>
      <c r="G156" s="58" t="s">
        <v>33</v>
      </c>
      <c r="H156" s="58" t="str">
        <f>IF(ISERROR(VLOOKUP(F156,Table3[[#All],[Type]],1,FALSE))=FALSE(),"",IF(F156="","",IFERROR(IFERROR(TræningsZone,StigningsløbZone),IF(F156="Intervalløb",IntervalZone,IF(F156="Temposkift",TemposkiftZone,IF(F156="Konkurrenceløb","N/A",IF(F156="Distanceløb",DistanceløbZone,"Ukendt træningstype")))))))</f>
        <v>Ae1</v>
      </c>
      <c r="I156" s="58" t="str">
        <f>IF(F156="Konkurrenceløb",KonkurrenceløbHastighed,IF(ISERROR(VLOOKUP(F156,Table3[[#All],[Type]],1,FALSE))=FALSE(),"",IF(F156="","",TræningsHastighed)))</f>
        <v>7:07,5</v>
      </c>
      <c r="J156" s="59">
        <f ca="1">IF(ISERROR(VLOOKUP(F156,Table3[[#All],[Type]],1,FALSE))=FALSE(),SUMIF(OFFSET(B156,1,0,50),B156,OFFSET(J156,1,0,50)),IF(F156="","",IF(ISERROR(VLOOKUP(F156,TræningsZoner!B:B,1,FALSE))=FALSE(),NormalTid,IF(F156="Stigningsløb",StigningsløbTid,IF(F156="Intervalløb",IntervalTid,IF(F156="Temposkift",TemposkiftTid,IF(F156="Konkurrenceløb",KonkurrenceløbTid,IF(F156="Distanceløb",DistanceløbTid,"Ukendt træningstype"))))))))</f>
        <v>20</v>
      </c>
      <c r="K156" s="60">
        <f ca="1">IF(ISERROR(VLOOKUP(F156,Table3[[#All],[Type]],1,FALSE))=FALSE(),SUMIF(OFFSET(B156,1,0,50),B156,OFFSET(K156,1,0,50)),IF(F156="","",IF(ISERROR(VLOOKUP(F156,TræningsZoner!B:B,1,FALSE))=FALSE(),NormalDistance,IF(F156="Stigningsløb",StigningsløbDistance,IF(F156="Intervalløb",IntervalDistance,IF(F156="Temposkift",TemposkiftDistance,IF(F156="konkurrenceløb",KonkurrenceløbDistance,IF(F156="Distanceløb",DistanceløbDistance,"Ukendt træningstype"))))))))</f>
        <v>2.807017543859649</v>
      </c>
      <c r="L156" s="54"/>
      <c r="M156" s="55"/>
      <c r="N156" s="72"/>
    </row>
    <row r="157" spans="1:14" hidden="1" outlineLevel="1" x14ac:dyDescent="0.25">
      <c r="A157" s="52"/>
      <c r="B157" s="57">
        <v>42700</v>
      </c>
      <c r="C157" s="54" t="str">
        <f t="shared" si="6"/>
        <v/>
      </c>
      <c r="D157" s="54" t="str">
        <f t="shared" si="7"/>
        <v/>
      </c>
      <c r="E157" s="54"/>
      <c r="F157" s="58" t="s">
        <v>32</v>
      </c>
      <c r="G157" s="58" t="s">
        <v>26</v>
      </c>
      <c r="H157" s="58" t="str">
        <f>IF(ISERROR(VLOOKUP(F157,Table3[[#All],[Type]],1,FALSE))=FALSE(),"",IF(F157="","",IFERROR(IFERROR(TræningsZone,StigningsløbZone),IF(F157="Intervalløb",IntervalZone,IF(F157="Temposkift",TemposkiftZone,IF(F157="Konkurrenceløb","N/A",IF(F157="Distanceløb",DistanceløbZone,"Ukendt træningstype")))))))</f>
        <v>Ae2</v>
      </c>
      <c r="I157" s="58" t="str">
        <f>IF(F157="Konkurrenceløb",KonkurrenceløbHastighed,IF(ISERROR(VLOOKUP(F157,Table3[[#All],[Type]],1,FALSE))=FALSE(),"",IF(F157="","",TræningsHastighed)))</f>
        <v>6:28</v>
      </c>
      <c r="J157" s="59">
        <f ca="1">IF(ISERROR(VLOOKUP(F157,Table3[[#All],[Type]],1,FALSE))=FALSE(),SUMIF(OFFSET(B157,1,0,50),B157,OFFSET(J157,1,0,50)),IF(F157="","",IF(ISERROR(VLOOKUP(F157,TræningsZoner!B:B,1,FALSE))=FALSE(),NormalTid,IF(F157="Stigningsløb",StigningsløbTid,IF(F157="Intervalløb",IntervalTid,IF(F157="Temposkift",TemposkiftTid,IF(F157="Konkurrenceløb",KonkurrenceløbTid,IF(F157="Distanceløb",DistanceløbTid,"Ukendt træningstype"))))))))</f>
        <v>15</v>
      </c>
      <c r="K157" s="60">
        <f ca="1">IF(ISERROR(VLOOKUP(F157,Table3[[#All],[Type]],1,FALSE))=FALSE(),SUMIF(OFFSET(B157,1,0,50),B157,OFFSET(K157,1,0,50)),IF(F157="","",IF(ISERROR(VLOOKUP(F157,TræningsZoner!B:B,1,FALSE))=FALSE(),NormalDistance,IF(F157="Stigningsløb",StigningsløbDistance,IF(F157="Intervalløb",IntervalDistance,IF(F157="Temposkift",TemposkiftDistance,IF(F157="konkurrenceløb",KonkurrenceløbDistance,IF(F157="Distanceløb",DistanceløbDistance,"Ukendt træningstype"))))))))</f>
        <v>2.3195876288659796</v>
      </c>
      <c r="L157" s="54"/>
      <c r="M157" s="55"/>
      <c r="N157" s="72"/>
    </row>
    <row r="158" spans="1:14" hidden="1" outlineLevel="1" x14ac:dyDescent="0.25">
      <c r="A158" s="52"/>
      <c r="B158" s="57">
        <v>42700</v>
      </c>
      <c r="C158" s="54" t="str">
        <f t="shared" si="6"/>
        <v/>
      </c>
      <c r="D158" s="54" t="str">
        <f t="shared" si="7"/>
        <v/>
      </c>
      <c r="E158" s="54"/>
      <c r="F158" s="58" t="s">
        <v>41</v>
      </c>
      <c r="G158" s="58" t="s">
        <v>26</v>
      </c>
      <c r="H158" s="58" t="str">
        <f>IF(ISERROR(VLOOKUP(F158,Table3[[#All],[Type]],1,FALSE))=FALSE(),"",IF(F158="","",IFERROR(IFERROR(TræningsZone,StigningsløbZone),IF(F158="Intervalløb",IntervalZone,IF(F158="Temposkift",TemposkiftZone,IF(F158="Konkurrenceløb","N/A",IF(F158="Distanceløb",DistanceløbZone,"Ukendt træningstype")))))))</f>
        <v>Rest</v>
      </c>
      <c r="I158" s="58" t="str">
        <f>IF(F158="Konkurrenceløb",KonkurrenceløbHastighed,IF(ISERROR(VLOOKUP(F158,Table3[[#All],[Type]],1,FALSE))=FALSE(),"",IF(F158="","",TræningsHastighed)))</f>
        <v>9:59,5</v>
      </c>
      <c r="J158" s="59">
        <f ca="1">IF(ISERROR(VLOOKUP(F158,Table3[[#All],[Type]],1,FALSE))=FALSE(),SUMIF(OFFSET(B158,1,0,50),B158,OFFSET(J158,1,0,50)),IF(F158="","",IF(ISERROR(VLOOKUP(F158,TræningsZoner!B:B,1,FALSE))=FALSE(),NormalTid,IF(F158="Stigningsløb",StigningsløbTid,IF(F158="Intervalløb",IntervalTid,IF(F158="Temposkift",TemposkiftTid,IF(F158="Konkurrenceløb",KonkurrenceløbTid,IF(F158="Distanceløb",DistanceløbTid,"Ukendt træningstype"))))))))</f>
        <v>15</v>
      </c>
      <c r="K158" s="60">
        <f ca="1">IF(ISERROR(VLOOKUP(F158,Table3[[#All],[Type]],1,FALSE))=FALSE(),SUMIF(OFFSET(B158,1,0,50),B158,OFFSET(K158,1,0,50)),IF(F158="","",IF(ISERROR(VLOOKUP(F158,TræningsZoner!B:B,1,FALSE))=FALSE(),NormalDistance,IF(F158="Stigningsløb",StigningsløbDistance,IF(F158="Intervalløb",IntervalDistance,IF(F158="Temposkift",TemposkiftDistance,IF(F158="konkurrenceløb",KonkurrenceløbDistance,IF(F158="Distanceløb",DistanceløbDistance,"Ukendt træningstype"))))))))</f>
        <v>1.5012510425354462</v>
      </c>
      <c r="L158" s="54"/>
      <c r="M158" s="55"/>
      <c r="N158" s="72"/>
    </row>
    <row r="159" spans="1:14" hidden="1" outlineLevel="1" x14ac:dyDescent="0.25">
      <c r="A159" s="52"/>
      <c r="B159" s="57">
        <v>42700</v>
      </c>
      <c r="C159" s="54" t="str">
        <f t="shared" si="6"/>
        <v/>
      </c>
      <c r="D159" s="54" t="str">
        <f t="shared" si="7"/>
        <v/>
      </c>
      <c r="E159" s="54"/>
      <c r="F159" s="58" t="s">
        <v>23</v>
      </c>
      <c r="G159" s="58" t="s">
        <v>26</v>
      </c>
      <c r="H159" s="58" t="str">
        <f>IF(ISERROR(VLOOKUP(F159,Table3[[#All],[Type]],1,FALSE))=FALSE(),"",IF(F159="","",IFERROR(IFERROR(TræningsZone,StigningsløbZone),IF(F159="Intervalløb",IntervalZone,IF(F159="Temposkift",TemposkiftZone,IF(F159="Konkurrenceløb","N/A",IF(F159="Distanceløb",DistanceløbZone,"Ukendt træningstype")))))))</f>
        <v>Ae1</v>
      </c>
      <c r="I159" s="58" t="str">
        <f>IF(F159="Konkurrenceløb",KonkurrenceløbHastighed,IF(ISERROR(VLOOKUP(F159,Table3[[#All],[Type]],1,FALSE))=FALSE(),"",IF(F159="","",TræningsHastighed)))</f>
        <v>7:07,5</v>
      </c>
      <c r="J159" s="59">
        <f ca="1">IF(ISERROR(VLOOKUP(F159,Table3[[#All],[Type]],1,FALSE))=FALSE(),SUMIF(OFFSET(B159,1,0,50),B159,OFFSET(J159,1,0,50)),IF(F159="","",IF(ISERROR(VLOOKUP(F159,TræningsZoner!B:B,1,FALSE))=FALSE(),NormalTid,IF(F159="Stigningsløb",StigningsløbTid,IF(F159="Intervalløb",IntervalTid,IF(F159="Temposkift",TemposkiftTid,IF(F159="Konkurrenceløb",KonkurrenceløbTid,IF(F159="Distanceløb",DistanceløbTid,"Ukendt træningstype"))))))))</f>
        <v>15</v>
      </c>
      <c r="K159" s="60">
        <f ca="1">IF(ISERROR(VLOOKUP(F159,Table3[[#All],[Type]],1,FALSE))=FALSE(),SUMIF(OFFSET(B159,1,0,50),B159,OFFSET(K159,1,0,50)),IF(F159="","",IF(ISERROR(VLOOKUP(F159,TræningsZoner!B:B,1,FALSE))=FALSE(),NormalDistance,IF(F159="Stigningsløb",StigningsløbDistance,IF(F159="Intervalløb",IntervalDistance,IF(F159="Temposkift",TemposkiftDistance,IF(F159="konkurrenceløb",KonkurrenceløbDistance,IF(F159="Distanceløb",DistanceløbDistance,"Ukendt træningstype"))))))))</f>
        <v>2.1052631578947367</v>
      </c>
      <c r="L159" s="54"/>
      <c r="M159" s="55"/>
      <c r="N159" s="72"/>
    </row>
    <row r="160" spans="1:14" hidden="1" outlineLevel="1" x14ac:dyDescent="0.25">
      <c r="A160" s="52"/>
      <c r="B160" s="57">
        <v>42700</v>
      </c>
      <c r="C160" s="54" t="str">
        <f t="shared" si="6"/>
        <v/>
      </c>
      <c r="D160" s="54" t="str">
        <f t="shared" si="7"/>
        <v/>
      </c>
      <c r="E160" s="54"/>
      <c r="F160" s="58" t="s">
        <v>32</v>
      </c>
      <c r="G160" s="58" t="s">
        <v>34</v>
      </c>
      <c r="H160" s="58" t="str">
        <f>IF(ISERROR(VLOOKUP(F160,Table3[[#All],[Type]],1,FALSE))=FALSE(),"",IF(F160="","",IFERROR(IFERROR(TræningsZone,StigningsløbZone),IF(F160="Intervalløb",IntervalZone,IF(F160="Temposkift",TemposkiftZone,IF(F160="Konkurrenceløb","N/A",IF(F160="Distanceløb",DistanceløbZone,"Ukendt træningstype")))))))</f>
        <v>Ae2</v>
      </c>
      <c r="I160" s="58" t="str">
        <f>IF(F160="Konkurrenceløb",KonkurrenceløbHastighed,IF(ISERROR(VLOOKUP(F160,Table3[[#All],[Type]],1,FALSE))=FALSE(),"",IF(F160="","",TræningsHastighed)))</f>
        <v>6:28</v>
      </c>
      <c r="J160" s="59">
        <f ca="1">IF(ISERROR(VLOOKUP(F160,Table3[[#All],[Type]],1,FALSE))=FALSE(),SUMIF(OFFSET(B160,1,0,50),B160,OFFSET(J160,1,0,50)),IF(F160="","",IF(ISERROR(VLOOKUP(F160,TræningsZoner!B:B,1,FALSE))=FALSE(),NormalTid,IF(F160="Stigningsløb",StigningsløbTid,IF(F160="Intervalløb",IntervalTid,IF(F160="Temposkift",TemposkiftTid,IF(F160="Konkurrenceløb",KonkurrenceløbTid,IF(F160="Distanceløb",DistanceløbTid,"Ukendt træningstype"))))))))</f>
        <v>10</v>
      </c>
      <c r="K160" s="60">
        <f ca="1">IF(ISERROR(VLOOKUP(F160,Table3[[#All],[Type]],1,FALSE))=FALSE(),SUMIF(OFFSET(B160,1,0,50),B160,OFFSET(K160,1,0,50)),IF(F160="","",IF(ISERROR(VLOOKUP(F160,TræningsZoner!B:B,1,FALSE))=FALSE(),NormalDistance,IF(F160="Stigningsløb",StigningsløbDistance,IF(F160="Intervalløb",IntervalDistance,IF(F160="Temposkift",TemposkiftDistance,IF(F160="konkurrenceløb",KonkurrenceløbDistance,IF(F160="Distanceløb",DistanceløbDistance,"Ukendt træningstype"))))))))</f>
        <v>1.5463917525773196</v>
      </c>
      <c r="L160" s="54"/>
      <c r="M160" s="55"/>
      <c r="N160" s="72"/>
    </row>
    <row r="161" spans="1:14" collapsed="1" x14ac:dyDescent="0.25">
      <c r="A161" s="52">
        <f t="shared" si="5"/>
        <v>42698</v>
      </c>
      <c r="B161" s="53">
        <v>42698</v>
      </c>
      <c r="C161" s="54">
        <f t="shared" si="6"/>
        <v>48</v>
      </c>
      <c r="D161" s="54">
        <f t="shared" si="7"/>
        <v>2016</v>
      </c>
      <c r="E161" s="54" t="s">
        <v>66</v>
      </c>
      <c r="F161" s="55" t="s">
        <v>22</v>
      </c>
      <c r="G161" s="55"/>
      <c r="H161" s="55" t="str">
        <f>IF(ISERROR(VLOOKUP(F161,Table3[[#All],[Type]],1,FALSE))=FALSE(),"",IF(F161="","",IFERROR(IFERROR(TræningsZone,StigningsløbZone),IF(F161="Intervalløb",IntervalZone,IF(F161="Temposkift",TemposkiftZone,IF(F161="Konkurrenceløb","N/A",IF(F161="Distanceløb",DistanceløbZone,"Ukendt træningstype")))))))</f>
        <v/>
      </c>
      <c r="I161" s="55" t="str">
        <f>IF(F161="Konkurrenceløb",KonkurrenceløbHastighed,IF(ISERROR(VLOOKUP(F161,Table3[[#All],[Type]],1,FALSE))=FALSE(),"",IF(F161="","",TræningsHastighed)))</f>
        <v/>
      </c>
      <c r="J161" s="54">
        <f ca="1">IF(ISERROR(VLOOKUP(F161,Table3[[#All],[Type]],1,FALSE))=FALSE(),SUMIF(OFFSET(B161,1,0,50),B161,OFFSET(J161,1,0,50)),IF(F161="","",IF(ISERROR(VLOOKUP(F161,TræningsZoner!B:B,1,FALSE))=FALSE(),NormalTid,IF(F161="Stigningsløb",StigningsløbTid,IF(F161="Intervalløb",IntervalTid,IF(F161="Temposkift",TemposkiftTid,IF(F161="Konkurrenceløb",KonkurrenceløbTid,IF(F161="Distanceløb",DistanceløbTid,"Ukendt træningstype"))))))))</f>
        <v>80</v>
      </c>
      <c r="K161" s="56">
        <f ca="1">IF(ISERROR(VLOOKUP(F161,Table3[[#All],[Type]],1,FALSE))=FALSE(),SUMIF(OFFSET(B161,1,0,50),B161,OFFSET(K161,1,0,50)),IF(F161="","",IF(ISERROR(VLOOKUP(F161,TræningsZoner!B:B,1,FALSE))=FALSE(),NormalDistance,IF(F161="Stigningsløb",StigningsløbDistance,IF(F161="Intervalløb",IntervalDistance,IF(F161="Temposkift",TemposkiftDistance,IF(F161="konkurrenceløb",KonkurrenceløbDistance,IF(F161="Distanceløb",DistanceløbDistance,"Ukendt træningstype"))))))))</f>
        <v>11.302369116076262</v>
      </c>
      <c r="L161" s="54"/>
      <c r="M161" s="55"/>
      <c r="N161" s="72"/>
    </row>
    <row r="162" spans="1:14" hidden="1" outlineLevel="1" x14ac:dyDescent="0.25">
      <c r="A162" s="52"/>
      <c r="B162" s="57">
        <v>42698</v>
      </c>
      <c r="C162" s="54" t="str">
        <f t="shared" si="6"/>
        <v/>
      </c>
      <c r="D162" s="54" t="str">
        <f t="shared" si="7"/>
        <v/>
      </c>
      <c r="E162" s="54"/>
      <c r="F162" s="58" t="s">
        <v>23</v>
      </c>
      <c r="G162" s="58" t="s">
        <v>33</v>
      </c>
      <c r="H162" s="58" t="str">
        <f>IF(ISERROR(VLOOKUP(F162,Table3[[#All],[Type]],1,FALSE))=FALSE(),"",IF(F162="","",IFERROR(IFERROR(TræningsZone,StigningsløbZone),IF(F162="Intervalløb",IntervalZone,IF(F162="Temposkift",TemposkiftZone,IF(F162="Konkurrenceløb","N/A",IF(F162="Distanceløb",DistanceløbZone,"Ukendt træningstype")))))))</f>
        <v>Ae1</v>
      </c>
      <c r="I162" s="58" t="str">
        <f>IF(F162="Konkurrenceløb",KonkurrenceløbHastighed,IF(ISERROR(VLOOKUP(F162,Table3[[#All],[Type]],1,FALSE))=FALSE(),"",IF(F162="","",TræningsHastighed)))</f>
        <v>7:07,5</v>
      </c>
      <c r="J162" s="59">
        <f ca="1">IF(ISERROR(VLOOKUP(F162,Table3[[#All],[Type]],1,FALSE))=FALSE(),SUMIF(OFFSET(B162,1,0,50),B162,OFFSET(J162,1,0,50)),IF(F162="","",IF(ISERROR(VLOOKUP(F162,TræningsZoner!B:B,1,FALSE))=FALSE(),NormalTid,IF(F162="Stigningsløb",StigningsløbTid,IF(F162="Intervalløb",IntervalTid,IF(F162="Temposkift",TemposkiftTid,IF(F162="Konkurrenceløb",KonkurrenceløbTid,IF(F162="Distanceløb",DistanceløbTid,"Ukendt træningstype"))))))))</f>
        <v>20</v>
      </c>
      <c r="K162" s="60">
        <f ca="1">IF(ISERROR(VLOOKUP(F162,Table3[[#All],[Type]],1,FALSE))=FALSE(),SUMIF(OFFSET(B162,1,0,50),B162,OFFSET(K162,1,0,50)),IF(F162="","",IF(ISERROR(VLOOKUP(F162,TræningsZoner!B:B,1,FALSE))=FALSE(),NormalDistance,IF(F162="Stigningsløb",StigningsløbDistance,IF(F162="Intervalløb",IntervalDistance,IF(F162="Temposkift",TemposkiftDistance,IF(F162="konkurrenceløb",KonkurrenceløbDistance,IF(F162="Distanceløb",DistanceløbDistance,"Ukendt træningstype"))))))))</f>
        <v>2.807017543859649</v>
      </c>
      <c r="L162" s="54"/>
      <c r="M162" s="55"/>
      <c r="N162" s="72"/>
    </row>
    <row r="163" spans="1:14" hidden="1" outlineLevel="1" x14ac:dyDescent="0.25">
      <c r="A163" s="52"/>
      <c r="B163" s="57">
        <v>42698</v>
      </c>
      <c r="C163" s="54" t="str">
        <f t="shared" si="6"/>
        <v/>
      </c>
      <c r="D163" s="54" t="str">
        <f t="shared" si="7"/>
        <v/>
      </c>
      <c r="E163" s="54"/>
      <c r="F163" s="58" t="s">
        <v>39</v>
      </c>
      <c r="G163" s="58" t="s">
        <v>34</v>
      </c>
      <c r="H163" s="58" t="str">
        <f>IF(ISERROR(VLOOKUP(F163,Table3[[#All],[Type]],1,FALSE))=FALSE(),"",IF(F163="","",IFERROR(IFERROR(TræningsZone,StigningsløbZone),IF(F163="Intervalløb",IntervalZone,IF(F163="Temposkift",TemposkiftZone,IF(F163="Konkurrenceløb","N/A",IF(F163="Distanceløb",DistanceløbZone,"Ukendt træningstype")))))))</f>
        <v>MT</v>
      </c>
      <c r="I163" s="58" t="str">
        <f>IF(F163="Konkurrenceløb",KonkurrenceløbHastighed,IF(ISERROR(VLOOKUP(F163,Table3[[#All],[Type]],1,FALSE))=FALSE(),"",IF(F163="","",TræningsHastighed)))</f>
        <v>6:24</v>
      </c>
      <c r="J163" s="59">
        <f ca="1">IF(ISERROR(VLOOKUP(F163,Table3[[#All],[Type]],1,FALSE))=FALSE(),SUMIF(OFFSET(B163,1,0,50),B163,OFFSET(J163,1,0,50)),IF(F163="","",IF(ISERROR(VLOOKUP(F163,TræningsZoner!B:B,1,FALSE))=FALSE(),NormalTid,IF(F163="Stigningsløb",StigningsløbTid,IF(F163="Intervalløb",IntervalTid,IF(F163="Temposkift",TemposkiftTid,IF(F163="Konkurrenceløb",KonkurrenceløbTid,IF(F163="Distanceløb",DistanceløbTid,"Ukendt træningstype"))))))))</f>
        <v>10</v>
      </c>
      <c r="K163" s="60">
        <f ca="1">IF(ISERROR(VLOOKUP(F163,Table3[[#All],[Type]],1,FALSE))=FALSE(),SUMIF(OFFSET(B163,1,0,50),B163,OFFSET(K163,1,0,50)),IF(F163="","",IF(ISERROR(VLOOKUP(F163,TræningsZoner!B:B,1,FALSE))=FALSE(),NormalDistance,IF(F163="Stigningsløb",StigningsløbDistance,IF(F163="Intervalløb",IntervalDistance,IF(F163="Temposkift",TemposkiftDistance,IF(F163="konkurrenceløb",KonkurrenceløbDistance,IF(F163="Distanceløb",DistanceløbDistance,"Ukendt træningstype"))))))))</f>
        <v>1.5625</v>
      </c>
      <c r="L163" s="54"/>
      <c r="M163" s="55"/>
      <c r="N163" s="72"/>
    </row>
    <row r="164" spans="1:14" hidden="1" outlineLevel="1" x14ac:dyDescent="0.25">
      <c r="A164" s="52"/>
      <c r="B164" s="57">
        <v>42698</v>
      </c>
      <c r="C164" s="54" t="str">
        <f t="shared" si="6"/>
        <v/>
      </c>
      <c r="D164" s="54" t="str">
        <f t="shared" si="7"/>
        <v/>
      </c>
      <c r="E164" s="54"/>
      <c r="F164" s="58" t="s">
        <v>41</v>
      </c>
      <c r="G164" s="58" t="s">
        <v>43</v>
      </c>
      <c r="H164" s="58" t="str">
        <f>IF(ISERROR(VLOOKUP(F164,Table3[[#All],[Type]],1,FALSE))=FALSE(),"",IF(F164="","",IFERROR(IFERROR(TræningsZone,StigningsløbZone),IF(F164="Intervalløb",IntervalZone,IF(F164="Temposkift",TemposkiftZone,IF(F164="Konkurrenceløb","N/A",IF(F164="Distanceløb",DistanceløbZone,"Ukendt træningstype")))))))</f>
        <v>Rest</v>
      </c>
      <c r="I164" s="58" t="str">
        <f>IF(F164="Konkurrenceløb",KonkurrenceløbHastighed,IF(ISERROR(VLOOKUP(F164,Table3[[#All],[Type]],1,FALSE))=FALSE(),"",IF(F164="","",TræningsHastighed)))</f>
        <v>9:59,5</v>
      </c>
      <c r="J164" s="59">
        <f ca="1">IF(ISERROR(VLOOKUP(F164,Table3[[#All],[Type]],1,FALSE))=FALSE(),SUMIF(OFFSET(B164,1,0,50),B164,OFFSET(J164,1,0,50)),IF(F164="","",IF(ISERROR(VLOOKUP(F164,TræningsZoner!B:B,1,FALSE))=FALSE(),NormalTid,IF(F164="Stigningsløb",StigningsløbTid,IF(F164="Intervalløb",IntervalTid,IF(F164="Temposkift",TemposkiftTid,IF(F164="Konkurrenceløb",KonkurrenceløbTid,IF(F164="Distanceløb",DistanceløbTid,"Ukendt træningstype"))))))))</f>
        <v>5</v>
      </c>
      <c r="K164" s="60">
        <f ca="1">IF(ISERROR(VLOOKUP(F164,Table3[[#All],[Type]],1,FALSE))=FALSE(),SUMIF(OFFSET(B164,1,0,50),B164,OFFSET(K164,1,0,50)),IF(F164="","",IF(ISERROR(VLOOKUP(F164,TræningsZoner!B:B,1,FALSE))=FALSE(),NormalDistance,IF(F164="Stigningsløb",StigningsløbDistance,IF(F164="Intervalløb",IntervalDistance,IF(F164="Temposkift",TemposkiftDistance,IF(F164="konkurrenceløb",KonkurrenceløbDistance,IF(F164="Distanceløb",DistanceløbDistance,"Ukendt træningstype"))))))))</f>
        <v>0.50041701417848206</v>
      </c>
      <c r="L164" s="54"/>
      <c r="M164" s="55"/>
      <c r="N164" s="72"/>
    </row>
    <row r="165" spans="1:14" hidden="1" outlineLevel="1" x14ac:dyDescent="0.25">
      <c r="A165" s="52"/>
      <c r="B165" s="57">
        <v>42698</v>
      </c>
      <c r="C165" s="54" t="str">
        <f t="shared" si="6"/>
        <v/>
      </c>
      <c r="D165" s="54" t="str">
        <f t="shared" si="7"/>
        <v/>
      </c>
      <c r="E165" s="54"/>
      <c r="F165" s="58" t="s">
        <v>39</v>
      </c>
      <c r="G165" s="58" t="s">
        <v>34</v>
      </c>
      <c r="H165" s="58" t="str">
        <f>IF(ISERROR(VLOOKUP(F165,Table3[[#All],[Type]],1,FALSE))=FALSE(),"",IF(F165="","",IFERROR(IFERROR(TræningsZone,StigningsløbZone),IF(F165="Intervalløb",IntervalZone,IF(F165="Temposkift",TemposkiftZone,IF(F165="Konkurrenceløb","N/A",IF(F165="Distanceløb",DistanceløbZone,"Ukendt træningstype")))))))</f>
        <v>MT</v>
      </c>
      <c r="I165" s="58" t="str">
        <f>IF(F165="Konkurrenceløb",KonkurrenceløbHastighed,IF(ISERROR(VLOOKUP(F165,Table3[[#All],[Type]],1,FALSE))=FALSE(),"",IF(F165="","",TræningsHastighed)))</f>
        <v>6:24</v>
      </c>
      <c r="J165" s="59">
        <f ca="1">IF(ISERROR(VLOOKUP(F165,Table3[[#All],[Type]],1,FALSE))=FALSE(),SUMIF(OFFSET(B165,1,0,50),B165,OFFSET(J165,1,0,50)),IF(F165="","",IF(ISERROR(VLOOKUP(F165,TræningsZoner!B:B,1,FALSE))=FALSE(),NormalTid,IF(F165="Stigningsløb",StigningsløbTid,IF(F165="Intervalløb",IntervalTid,IF(F165="Temposkift",TemposkiftTid,IF(F165="Konkurrenceløb",KonkurrenceløbTid,IF(F165="Distanceløb",DistanceløbTid,"Ukendt træningstype"))))))))</f>
        <v>10</v>
      </c>
      <c r="K165" s="60">
        <f ca="1">IF(ISERROR(VLOOKUP(F165,Table3[[#All],[Type]],1,FALSE))=FALSE(),SUMIF(OFFSET(B165,1,0,50),B165,OFFSET(K165,1,0,50)),IF(F165="","",IF(ISERROR(VLOOKUP(F165,TræningsZoner!B:B,1,FALSE))=FALSE(),NormalDistance,IF(F165="Stigningsløb",StigningsløbDistance,IF(F165="Intervalløb",IntervalDistance,IF(F165="Temposkift",TemposkiftDistance,IF(F165="konkurrenceløb",KonkurrenceløbDistance,IF(F165="Distanceløb",DistanceløbDistance,"Ukendt træningstype"))))))))</f>
        <v>1.5625</v>
      </c>
      <c r="L165" s="54"/>
      <c r="M165" s="55"/>
      <c r="N165" s="72"/>
    </row>
    <row r="166" spans="1:14" hidden="1" outlineLevel="1" x14ac:dyDescent="0.25">
      <c r="A166" s="52"/>
      <c r="B166" s="57">
        <v>42698</v>
      </c>
      <c r="C166" s="54" t="str">
        <f t="shared" si="6"/>
        <v/>
      </c>
      <c r="D166" s="54" t="str">
        <f t="shared" si="7"/>
        <v/>
      </c>
      <c r="E166" s="54"/>
      <c r="F166" s="58" t="s">
        <v>41</v>
      </c>
      <c r="G166" s="58" t="s">
        <v>43</v>
      </c>
      <c r="H166" s="58" t="str">
        <f>IF(ISERROR(VLOOKUP(F166,Table3[[#All],[Type]],1,FALSE))=FALSE(),"",IF(F166="","",IFERROR(IFERROR(TræningsZone,StigningsløbZone),IF(F166="Intervalløb",IntervalZone,IF(F166="Temposkift",TemposkiftZone,IF(F166="Konkurrenceløb","N/A",IF(F166="Distanceløb",DistanceløbZone,"Ukendt træningstype")))))))</f>
        <v>Rest</v>
      </c>
      <c r="I166" s="58" t="str">
        <f>IF(F166="Konkurrenceløb",KonkurrenceløbHastighed,IF(ISERROR(VLOOKUP(F166,Table3[[#All],[Type]],1,FALSE))=FALSE(),"",IF(F166="","",TræningsHastighed)))</f>
        <v>9:59,5</v>
      </c>
      <c r="J166" s="59">
        <f ca="1">IF(ISERROR(VLOOKUP(F166,Table3[[#All],[Type]],1,FALSE))=FALSE(),SUMIF(OFFSET(B166,1,0,50),B166,OFFSET(J166,1,0,50)),IF(F166="","",IF(ISERROR(VLOOKUP(F166,TræningsZoner!B:B,1,FALSE))=FALSE(),NormalTid,IF(F166="Stigningsløb",StigningsløbTid,IF(F166="Intervalløb",IntervalTid,IF(F166="Temposkift",TemposkiftTid,IF(F166="Konkurrenceløb",KonkurrenceløbTid,IF(F166="Distanceløb",DistanceløbTid,"Ukendt træningstype"))))))))</f>
        <v>5</v>
      </c>
      <c r="K166" s="60">
        <f ca="1">IF(ISERROR(VLOOKUP(F166,Table3[[#All],[Type]],1,FALSE))=FALSE(),SUMIF(OFFSET(B166,1,0,50),B166,OFFSET(K166,1,0,50)),IF(F166="","",IF(ISERROR(VLOOKUP(F166,TræningsZoner!B:B,1,FALSE))=FALSE(),NormalDistance,IF(F166="Stigningsløb",StigningsløbDistance,IF(F166="Intervalløb",IntervalDistance,IF(F166="Temposkift",TemposkiftDistance,IF(F166="konkurrenceløb",KonkurrenceløbDistance,IF(F166="Distanceløb",DistanceløbDistance,"Ukendt træningstype"))))))))</f>
        <v>0.50041701417848206</v>
      </c>
      <c r="L166" s="54"/>
      <c r="M166" s="55"/>
      <c r="N166" s="72"/>
    </row>
    <row r="167" spans="1:14" hidden="1" outlineLevel="1" x14ac:dyDescent="0.25">
      <c r="A167" s="52"/>
      <c r="B167" s="57">
        <v>42698</v>
      </c>
      <c r="C167" s="54" t="str">
        <f t="shared" si="6"/>
        <v/>
      </c>
      <c r="D167" s="54" t="str">
        <f t="shared" si="7"/>
        <v/>
      </c>
      <c r="E167" s="54"/>
      <c r="F167" s="58" t="s">
        <v>39</v>
      </c>
      <c r="G167" s="58" t="s">
        <v>34</v>
      </c>
      <c r="H167" s="58" t="str">
        <f>IF(ISERROR(VLOOKUP(F167,Table3[[#All],[Type]],1,FALSE))=FALSE(),"",IF(F167="","",IFERROR(IFERROR(TræningsZone,StigningsløbZone),IF(F167="Intervalløb",IntervalZone,IF(F167="Temposkift",TemposkiftZone,IF(F167="Konkurrenceløb","N/A",IF(F167="Distanceløb",DistanceløbZone,"Ukendt træningstype")))))))</f>
        <v>MT</v>
      </c>
      <c r="I167" s="58" t="str">
        <f>IF(F167="Konkurrenceløb",KonkurrenceløbHastighed,IF(ISERROR(VLOOKUP(F167,Table3[[#All],[Type]],1,FALSE))=FALSE(),"",IF(F167="","",TræningsHastighed)))</f>
        <v>6:24</v>
      </c>
      <c r="J167" s="59">
        <f ca="1">IF(ISERROR(VLOOKUP(F167,Table3[[#All],[Type]],1,FALSE))=FALSE(),SUMIF(OFFSET(B167,1,0,50),B167,OFFSET(J167,1,0,50)),IF(F167="","",IF(ISERROR(VLOOKUP(F167,TræningsZoner!B:B,1,FALSE))=FALSE(),NormalTid,IF(F167="Stigningsløb",StigningsløbTid,IF(F167="Intervalløb",IntervalTid,IF(F167="Temposkift",TemposkiftTid,IF(F167="Konkurrenceløb",KonkurrenceløbTid,IF(F167="Distanceløb",DistanceløbTid,"Ukendt træningstype"))))))))</f>
        <v>10</v>
      </c>
      <c r="K167" s="60">
        <f ca="1">IF(ISERROR(VLOOKUP(F167,Table3[[#All],[Type]],1,FALSE))=FALSE(),SUMIF(OFFSET(B167,1,0,50),B167,OFFSET(K167,1,0,50)),IF(F167="","",IF(ISERROR(VLOOKUP(F167,TræningsZoner!B:B,1,FALSE))=FALSE(),NormalDistance,IF(F167="Stigningsløb",StigningsløbDistance,IF(F167="Intervalløb",IntervalDistance,IF(F167="Temposkift",TemposkiftDistance,IF(F167="konkurrenceløb",KonkurrenceløbDistance,IF(F167="Distanceløb",DistanceløbDistance,"Ukendt træningstype"))))))))</f>
        <v>1.5625</v>
      </c>
      <c r="L167" s="54"/>
      <c r="M167" s="55"/>
      <c r="N167" s="72"/>
    </row>
    <row r="168" spans="1:14" hidden="1" outlineLevel="1" x14ac:dyDescent="0.25">
      <c r="A168" s="52"/>
      <c r="B168" s="57">
        <v>42698</v>
      </c>
      <c r="C168" s="54" t="str">
        <f t="shared" si="6"/>
        <v/>
      </c>
      <c r="D168" s="54" t="str">
        <f t="shared" si="7"/>
        <v/>
      </c>
      <c r="E168" s="54"/>
      <c r="F168" s="58" t="s">
        <v>23</v>
      </c>
      <c r="G168" s="58" t="s">
        <v>33</v>
      </c>
      <c r="H168" s="58" t="str">
        <f>IF(ISERROR(VLOOKUP(F168,Table3[[#All],[Type]],1,FALSE))=FALSE(),"",IF(F168="","",IFERROR(IFERROR(TræningsZone,StigningsløbZone),IF(F168="Intervalløb",IntervalZone,IF(F168="Temposkift",TemposkiftZone,IF(F168="Konkurrenceløb","N/A",IF(F168="Distanceløb",DistanceløbZone,"Ukendt træningstype")))))))</f>
        <v>Ae1</v>
      </c>
      <c r="I168" s="58" t="str">
        <f>IF(F168="Konkurrenceløb",KonkurrenceløbHastighed,IF(ISERROR(VLOOKUP(F168,Table3[[#All],[Type]],1,FALSE))=FALSE(),"",IF(F168="","",TræningsHastighed)))</f>
        <v>7:07,5</v>
      </c>
      <c r="J168" s="59">
        <f ca="1">IF(ISERROR(VLOOKUP(F168,Table3[[#All],[Type]],1,FALSE))=FALSE(),SUMIF(OFFSET(B168,1,0,50),B168,OFFSET(J168,1,0,50)),IF(F168="","",IF(ISERROR(VLOOKUP(F168,TræningsZoner!B:B,1,FALSE))=FALSE(),NormalTid,IF(F168="Stigningsløb",StigningsløbTid,IF(F168="Intervalløb",IntervalTid,IF(F168="Temposkift",TemposkiftTid,IF(F168="Konkurrenceløb",KonkurrenceløbTid,IF(F168="Distanceløb",DistanceløbTid,"Ukendt træningstype"))))))))</f>
        <v>20</v>
      </c>
      <c r="K168" s="60">
        <f ca="1">IF(ISERROR(VLOOKUP(F168,Table3[[#All],[Type]],1,FALSE))=FALSE(),SUMIF(OFFSET(B168,1,0,50),B168,OFFSET(K168,1,0,50)),IF(F168="","",IF(ISERROR(VLOOKUP(F168,TræningsZoner!B:B,1,FALSE))=FALSE(),NormalDistance,IF(F168="Stigningsløb",StigningsløbDistance,IF(F168="Intervalløb",IntervalDistance,IF(F168="Temposkift",TemposkiftDistance,IF(F168="konkurrenceløb",KonkurrenceløbDistance,IF(F168="Distanceløb",DistanceløbDistance,"Ukendt træningstype"))))))))</f>
        <v>2.807017543859649</v>
      </c>
      <c r="L168" s="54"/>
      <c r="M168" s="55"/>
      <c r="N168" s="72"/>
    </row>
    <row r="169" spans="1:14" collapsed="1" x14ac:dyDescent="0.25">
      <c r="A169" s="52">
        <f t="shared" si="5"/>
        <v>42696</v>
      </c>
      <c r="B169" s="53">
        <v>42696</v>
      </c>
      <c r="C169" s="54">
        <f t="shared" si="6"/>
        <v>48</v>
      </c>
      <c r="D169" s="54">
        <f t="shared" si="7"/>
        <v>2016</v>
      </c>
      <c r="E169" s="54" t="s">
        <v>66</v>
      </c>
      <c r="F169" s="55" t="s">
        <v>35</v>
      </c>
      <c r="G169" s="55"/>
      <c r="H169" s="55" t="str">
        <f>IF(ISERROR(VLOOKUP(F169,Table3[[#All],[Type]],1,FALSE))=FALSE(),"",IF(F169="","",IFERROR(IFERROR(TræningsZone,StigningsløbZone),IF(F169="Intervalløb",IntervalZone,IF(F169="Temposkift",TemposkiftZone,IF(F169="Konkurrenceløb","N/A",IF(F169="Distanceløb",DistanceløbZone,"Ukendt træningstype")))))))</f>
        <v/>
      </c>
      <c r="I169" s="55" t="str">
        <f>IF(F169="Konkurrenceløb",KonkurrenceløbHastighed,IF(ISERROR(VLOOKUP(F169,Table3[[#All],[Type]],1,FALSE))=FALSE(),"",IF(F169="","",TræningsHastighed)))</f>
        <v/>
      </c>
      <c r="J169" s="54">
        <f ca="1">IF(ISERROR(VLOOKUP(F169,Table3[[#All],[Type]],1,FALSE))=FALSE(),SUMIF(OFFSET(B169,1,0,50),B169,OFFSET(J169,1,0,50)),IF(F169="","",IF(ISERROR(VLOOKUP(F169,TræningsZoner!B:B,1,FALSE))=FALSE(),NormalTid,IF(F169="Stigningsløb",StigningsløbTid,IF(F169="Intervalløb",IntervalTid,IF(F169="Temposkift",TemposkiftTid,IF(F169="Konkurrenceløb",KonkurrenceløbTid,IF(F169="Distanceløb",DistanceløbTid,"Ukendt træningstype"))))))))</f>
        <v>78.305000000000007</v>
      </c>
      <c r="K169" s="56">
        <f ca="1">IF(ISERROR(VLOOKUP(F169,Table3[[#All],[Type]],1,FALSE))=FALSE(),SUMIF(OFFSET(B169,1,0,50),B169,OFFSET(K169,1,0,50)),IF(F169="","",IF(ISERROR(VLOOKUP(F169,TræningsZoner!B:B,1,FALSE))=FALSE(),NormalDistance,IF(F169="Stigningsløb",StigningsløbDistance,IF(F169="Intervalløb",IntervalDistance,IF(F169="Temposkift",TemposkiftDistance,IF(F169="konkurrenceløb",KonkurrenceløbDistance,IF(F169="Distanceløb",DistanceløbDistance,"Ukendt træningstype"))))))))</f>
        <v>11.511360344146437</v>
      </c>
      <c r="L169" s="54"/>
      <c r="M169" s="55"/>
      <c r="N169" s="72"/>
    </row>
    <row r="170" spans="1:14" s="26" customFormat="1" hidden="1" outlineLevel="1" x14ac:dyDescent="0.25">
      <c r="A170" s="61"/>
      <c r="B170" s="57">
        <v>42696</v>
      </c>
      <c r="C170" s="54" t="str">
        <f t="shared" si="6"/>
        <v/>
      </c>
      <c r="D170" s="54" t="str">
        <f t="shared" si="7"/>
        <v/>
      </c>
      <c r="E170" s="54"/>
      <c r="F170" s="58" t="s">
        <v>23</v>
      </c>
      <c r="G170" s="58" t="s">
        <v>26</v>
      </c>
      <c r="H170" s="58" t="str">
        <f>IF(ISERROR(VLOOKUP(F170,Table3[[#All],[Type]],1,FALSE))=FALSE(),"",IF(F170="","",IFERROR(IFERROR(TræningsZone,StigningsløbZone),IF(F170="Intervalløb",IntervalZone,IF(F170="Temposkift",TemposkiftZone,IF(F170="Konkurrenceløb","N/A",IF(F170="Distanceløb",DistanceløbZone,"Ukendt træningstype")))))))</f>
        <v>Ae1</v>
      </c>
      <c r="I170" s="58" t="str">
        <f>IF(F170="Konkurrenceløb",KonkurrenceløbHastighed,IF(ISERROR(VLOOKUP(F170,Table3[[#All],[Type]],1,FALSE))=FALSE(),"",IF(F170="","",TræningsHastighed)))</f>
        <v>7:07,5</v>
      </c>
      <c r="J170" s="59">
        <f ca="1">IF(ISERROR(VLOOKUP(F170,Table3[[#All],[Type]],1,FALSE))=FALSE(),SUMIF(OFFSET(B170,1,0,50),B170,OFFSET(J170,1,0,50)),IF(F170="","",IF(ISERROR(VLOOKUP(F170,TræningsZoner!B:B,1,FALSE))=FALSE(),NormalTid,IF(F170="Stigningsløb",StigningsløbTid,IF(F170="Intervalløb",IntervalTid,IF(F170="Temposkift",TemposkiftTid,IF(F170="Konkurrenceløb",KonkurrenceløbTid,IF(F170="Distanceløb",DistanceløbTid,"Ukendt træningstype"))))))))</f>
        <v>15</v>
      </c>
      <c r="K170" s="60">
        <f ca="1">IF(ISERROR(VLOOKUP(F170,Table3[[#All],[Type]],1,FALSE))=FALSE(),SUMIF(OFFSET(B170,1,0,50),B170,OFFSET(K170,1,0,50)),IF(F170="","",IF(ISERROR(VLOOKUP(F170,TræningsZoner!B:B,1,FALSE))=FALSE(),NormalDistance,IF(F170="Stigningsløb",StigningsløbDistance,IF(F170="Intervalløb",IntervalDistance,IF(F170="Temposkift",TemposkiftDistance,IF(F170="konkurrenceløb",KonkurrenceløbDistance,IF(F170="Distanceløb",DistanceløbDistance,"Ukendt træningstype"))))))))</f>
        <v>2.1052631578947367</v>
      </c>
      <c r="L170" s="54"/>
      <c r="M170" s="55"/>
      <c r="N170" s="72"/>
    </row>
    <row r="171" spans="1:14" s="26" customFormat="1" hidden="1" outlineLevel="1" x14ac:dyDescent="0.25">
      <c r="A171" s="61"/>
      <c r="B171" s="57">
        <v>42696</v>
      </c>
      <c r="C171" s="54" t="str">
        <f t="shared" si="6"/>
        <v/>
      </c>
      <c r="D171" s="54" t="str">
        <f t="shared" si="7"/>
        <v/>
      </c>
      <c r="E171" s="54"/>
      <c r="F171" s="58" t="s">
        <v>27</v>
      </c>
      <c r="G171" s="58" t="s">
        <v>28</v>
      </c>
      <c r="H171" s="58" t="str">
        <f>IF(ISERROR(VLOOKUP(F171,Table3[[#All],[Type]],1,FALSE))=FALSE(),"",IF(F171="","",IFERROR(IFERROR(TræningsZone,StigningsløbZone),IF(F171="Intervalløb",IntervalZone,IF(F171="Temposkift",TemposkiftZone,IF(F171="Konkurrenceløb","N/A",IF(F171="Distanceløb",DistanceløbZone,"Ukendt træningstype")))))))</f>
        <v>AT</v>
      </c>
      <c r="I171" s="58" t="str">
        <f>IF(F171="Konkurrenceløb",KonkurrenceløbHastighed,IF(ISERROR(VLOOKUP(F171,Table3[[#All],[Type]],1,FALSE))=FALSE(),"",IF(F171="","",TræningsHastighed)))</f>
        <v>5:56</v>
      </c>
      <c r="J171" s="59">
        <f ca="1">IF(ISERROR(VLOOKUP(F171,Table3[[#All],[Type]],1,FALSE))=FALSE(),SUMIF(OFFSET(B171,1,0,50),B171,OFFSET(J171,1,0,50)),IF(F171="","",IF(ISERROR(VLOOKUP(F171,TræningsZoner!B:B,1,FALSE))=FALSE(),NormalTid,IF(F171="Stigningsløb",StigningsløbTid,IF(F171="Intervalløb",IntervalTid,IF(F171="Temposkift",TemposkiftTid,IF(F171="Konkurrenceløb",KonkurrenceløbTid,IF(F171="Distanceløb",DistanceløbTid,"Ukendt træningstype"))))))))</f>
        <v>1.78</v>
      </c>
      <c r="K171" s="60">
        <f ca="1">IF(ISERROR(VLOOKUP(F171,Table3[[#All],[Type]],1,FALSE))=FALSE(),SUMIF(OFFSET(B171,1,0,50),B171,OFFSET(K171,1,0,50)),IF(F171="","",IF(ISERROR(VLOOKUP(F171,TræningsZoner!B:B,1,FALSE))=FALSE(),NormalDistance,IF(F171="Stigningsløb",StigningsløbDistance,IF(F171="Intervalløb",IntervalDistance,IF(F171="Temposkift",TemposkiftDistance,IF(F171="konkurrenceløb",KonkurrenceløbDistance,IF(F171="Distanceløb",DistanceløbDistance,"Ukendt træningstype"))))))))</f>
        <v>0.3</v>
      </c>
      <c r="L171" s="54"/>
      <c r="M171" s="55"/>
      <c r="N171" s="72"/>
    </row>
    <row r="172" spans="1:14" s="26" customFormat="1" hidden="1" outlineLevel="1" x14ac:dyDescent="0.25">
      <c r="A172" s="61"/>
      <c r="B172" s="57">
        <v>42696</v>
      </c>
      <c r="C172" s="54" t="str">
        <f t="shared" si="6"/>
        <v/>
      </c>
      <c r="D172" s="54" t="str">
        <f t="shared" si="7"/>
        <v/>
      </c>
      <c r="E172" s="54"/>
      <c r="F172" s="58" t="s">
        <v>36</v>
      </c>
      <c r="G172" s="58" t="s">
        <v>37</v>
      </c>
      <c r="H172" s="58" t="str">
        <f>IF(ISERROR(VLOOKUP(F172,Table3[[#All],[Type]],1,FALSE))=FALSE(),"",IF(F172="","",IFERROR(IFERROR(TræningsZone,StigningsløbZone),IF(F172="Intervalløb",IntervalZone,IF(F172="Temposkift",TemposkiftZone,IF(F172="Konkurrenceløb","N/A",IF(F172="Distanceløb",DistanceløbZone,"Ukendt træningstype")))))))</f>
        <v>Ae2</v>
      </c>
      <c r="I172" s="58" t="str">
        <f>IF(F172="Konkurrenceløb",KonkurrenceløbHastighed,IF(ISERROR(VLOOKUP(F172,Table3[[#All],[Type]],1,FALSE))=FALSE(),"",IF(F172="","",TræningsHastighed)))</f>
        <v>6:28</v>
      </c>
      <c r="J172" s="59">
        <f ca="1">IF(ISERROR(VLOOKUP(F172,Table3[[#All],[Type]],1,FALSE))=FALSE(),SUMIF(OFFSET(B172,1,0,50),B172,OFFSET(J172,1,0,50)),IF(F172="","",IF(ISERROR(VLOOKUP(F172,TræningsZoner!B:B,1,FALSE))=FALSE(),NormalTid,IF(F172="Stigningsløb",StigningsløbTid,IF(F172="Intervalløb",IntervalTid,IF(F172="Temposkift",TemposkiftTid,IF(F172="Konkurrenceløb",KonkurrenceløbTid,IF(F172="Distanceløb",DistanceløbTid,"Ukendt træningstype"))))))))</f>
        <v>3.2333333333333334</v>
      </c>
      <c r="K172" s="60">
        <f ca="1">IF(ISERROR(VLOOKUP(F172,Table3[[#All],[Type]],1,FALSE))=FALSE(),SUMIF(OFFSET(B172,1,0,50),B172,OFFSET(K172,1,0,50)),IF(F172="","",IF(ISERROR(VLOOKUP(F172,TræningsZoner!B:B,1,FALSE))=FALSE(),NormalDistance,IF(F172="Stigningsløb",StigningsløbDistance,IF(F172="Intervalløb",IntervalDistance,IF(F172="Temposkift",TemposkiftDistance,IF(F172="konkurrenceløb",KonkurrenceløbDistance,IF(F172="Distanceløb",DistanceløbDistance,"Ukendt træningstype"))))))))</f>
        <v>0.5</v>
      </c>
      <c r="L172" s="54"/>
      <c r="M172" s="55"/>
      <c r="N172" s="72"/>
    </row>
    <row r="173" spans="1:14" s="26" customFormat="1" hidden="1" outlineLevel="1" x14ac:dyDescent="0.25">
      <c r="A173" s="61"/>
      <c r="B173" s="57">
        <v>42696</v>
      </c>
      <c r="C173" s="54" t="str">
        <f t="shared" si="6"/>
        <v/>
      </c>
      <c r="D173" s="54" t="str">
        <f t="shared" si="7"/>
        <v/>
      </c>
      <c r="E173" s="54"/>
      <c r="F173" s="58" t="s">
        <v>36</v>
      </c>
      <c r="G173" s="58" t="s">
        <v>38</v>
      </c>
      <c r="H173" s="58" t="str">
        <f>IF(ISERROR(VLOOKUP(F173,Table3[[#All],[Type]],1,FALSE))=FALSE(),"",IF(F173="","",IFERROR(IFERROR(TræningsZone,StigningsløbZone),IF(F173="Intervalløb",IntervalZone,IF(F173="Temposkift",TemposkiftZone,IF(F173="Konkurrenceløb","N/A",IF(F173="Distanceløb",DistanceløbZone,"Ukendt træningstype")))))))</f>
        <v>An1</v>
      </c>
      <c r="I173" s="58" t="str">
        <f>IF(F173="Konkurrenceløb",KonkurrenceløbHastighed,IF(ISERROR(VLOOKUP(F173,Table3[[#All],[Type]],1,FALSE))=FALSE(),"",IF(F173="","",TræningsHastighed)))</f>
        <v>5:42,5</v>
      </c>
      <c r="J173" s="59">
        <f ca="1">IF(ISERROR(VLOOKUP(F173,Table3[[#All],[Type]],1,FALSE))=FALSE(),SUMIF(OFFSET(B173,1,0,50),B173,OFFSET(J173,1,0,50)),IF(F173="","",IF(ISERROR(VLOOKUP(F173,TræningsZoner!B:B,1,FALSE))=FALSE(),NormalTid,IF(F173="Stigningsløb",StigningsløbTid,IF(F173="Intervalløb",IntervalTid,IF(F173="Temposkift",TemposkiftTid,IF(F173="Konkurrenceløb",KonkurrenceløbTid,IF(F173="Distanceløb",DistanceløbTid,"Ukendt træningstype"))))))))</f>
        <v>2.8541666666666665</v>
      </c>
      <c r="K173" s="60">
        <f ca="1">IF(ISERROR(VLOOKUP(F173,Table3[[#All],[Type]],1,FALSE))=FALSE(),SUMIF(OFFSET(B173,1,0,50),B173,OFFSET(K173,1,0,50)),IF(F173="","",IF(ISERROR(VLOOKUP(F173,TræningsZoner!B:B,1,FALSE))=FALSE(),NormalDistance,IF(F173="Stigningsløb",StigningsløbDistance,IF(F173="Intervalløb",IntervalDistance,IF(F173="Temposkift",TemposkiftDistance,IF(F173="konkurrenceløb",KonkurrenceløbDistance,IF(F173="Distanceløb",DistanceløbDistance,"Ukendt træningstype"))))))))</f>
        <v>0.5</v>
      </c>
      <c r="L173" s="54"/>
      <c r="M173" s="55"/>
      <c r="N173" s="72"/>
    </row>
    <row r="174" spans="1:14" s="26" customFormat="1" hidden="1" outlineLevel="1" x14ac:dyDescent="0.25">
      <c r="A174" s="61"/>
      <c r="B174" s="57">
        <v>42696</v>
      </c>
      <c r="C174" s="54" t="str">
        <f t="shared" si="6"/>
        <v/>
      </c>
      <c r="D174" s="54" t="str">
        <f t="shared" si="7"/>
        <v/>
      </c>
      <c r="E174" s="54"/>
      <c r="F174" s="58" t="s">
        <v>36</v>
      </c>
      <c r="G174" s="58" t="s">
        <v>37</v>
      </c>
      <c r="H174" s="58" t="str">
        <f>IF(ISERROR(VLOOKUP(F174,Table3[[#All],[Type]],1,FALSE))=FALSE(),"",IF(F174="","",IFERROR(IFERROR(TræningsZone,StigningsløbZone),IF(F174="Intervalløb",IntervalZone,IF(F174="Temposkift",TemposkiftZone,IF(F174="Konkurrenceløb","N/A",IF(F174="Distanceløb",DistanceløbZone,"Ukendt træningstype")))))))</f>
        <v>Ae2</v>
      </c>
      <c r="I174" s="58" t="str">
        <f>IF(F174="Konkurrenceløb",KonkurrenceløbHastighed,IF(ISERROR(VLOOKUP(F174,Table3[[#All],[Type]],1,FALSE))=FALSE(),"",IF(F174="","",TræningsHastighed)))</f>
        <v>6:28</v>
      </c>
      <c r="J174" s="59">
        <f ca="1">IF(ISERROR(VLOOKUP(F174,Table3[[#All],[Type]],1,FALSE))=FALSE(),SUMIF(OFFSET(B174,1,0,50),B174,OFFSET(J174,1,0,50)),IF(F174="","",IF(ISERROR(VLOOKUP(F174,TræningsZoner!B:B,1,FALSE))=FALSE(),NormalTid,IF(F174="Stigningsløb",StigningsløbTid,IF(F174="Intervalløb",IntervalTid,IF(F174="Temposkift",TemposkiftTid,IF(F174="Konkurrenceløb",KonkurrenceløbTid,IF(F174="Distanceløb",DistanceløbTid,"Ukendt træningstype"))))))))</f>
        <v>3.2333333333333334</v>
      </c>
      <c r="K174" s="60">
        <f ca="1">IF(ISERROR(VLOOKUP(F174,Table3[[#All],[Type]],1,FALSE))=FALSE(),SUMIF(OFFSET(B174,1,0,50),B174,OFFSET(K174,1,0,50)),IF(F174="","",IF(ISERROR(VLOOKUP(F174,TræningsZoner!B:B,1,FALSE))=FALSE(),NormalDistance,IF(F174="Stigningsløb",StigningsløbDistance,IF(F174="Intervalløb",IntervalDistance,IF(F174="Temposkift",TemposkiftDistance,IF(F174="konkurrenceløb",KonkurrenceløbDistance,IF(F174="Distanceløb",DistanceløbDistance,"Ukendt træningstype"))))))))</f>
        <v>0.5</v>
      </c>
      <c r="L174" s="54"/>
      <c r="M174" s="55"/>
      <c r="N174" s="72"/>
    </row>
    <row r="175" spans="1:14" s="26" customFormat="1" hidden="1" outlineLevel="1" x14ac:dyDescent="0.25">
      <c r="A175" s="61"/>
      <c r="B175" s="57">
        <v>42696</v>
      </c>
      <c r="C175" s="54" t="str">
        <f t="shared" si="6"/>
        <v/>
      </c>
      <c r="D175" s="54" t="str">
        <f t="shared" si="7"/>
        <v/>
      </c>
      <c r="E175" s="54"/>
      <c r="F175" s="58" t="s">
        <v>36</v>
      </c>
      <c r="G175" s="58" t="s">
        <v>38</v>
      </c>
      <c r="H175" s="58" t="str">
        <f>IF(ISERROR(VLOOKUP(F175,Table3[[#All],[Type]],1,FALSE))=FALSE(),"",IF(F175="","",IFERROR(IFERROR(TræningsZone,StigningsløbZone),IF(F175="Intervalløb",IntervalZone,IF(F175="Temposkift",TemposkiftZone,IF(F175="Konkurrenceløb","N/A",IF(F175="Distanceløb",DistanceløbZone,"Ukendt træningstype")))))))</f>
        <v>An1</v>
      </c>
      <c r="I175" s="58" t="str">
        <f>IF(F175="Konkurrenceløb",KonkurrenceløbHastighed,IF(ISERROR(VLOOKUP(F175,Table3[[#All],[Type]],1,FALSE))=FALSE(),"",IF(F175="","",TræningsHastighed)))</f>
        <v>5:42,5</v>
      </c>
      <c r="J175" s="59">
        <f ca="1">IF(ISERROR(VLOOKUP(F175,Table3[[#All],[Type]],1,FALSE))=FALSE(),SUMIF(OFFSET(B175,1,0,50),B175,OFFSET(J175,1,0,50)),IF(F175="","",IF(ISERROR(VLOOKUP(F175,TræningsZoner!B:B,1,FALSE))=FALSE(),NormalTid,IF(F175="Stigningsløb",StigningsløbTid,IF(F175="Intervalløb",IntervalTid,IF(F175="Temposkift",TemposkiftTid,IF(F175="Konkurrenceløb",KonkurrenceløbTid,IF(F175="Distanceløb",DistanceløbTid,"Ukendt træningstype"))))))))</f>
        <v>2.8541666666666665</v>
      </c>
      <c r="K175" s="60">
        <f ca="1">IF(ISERROR(VLOOKUP(F175,Table3[[#All],[Type]],1,FALSE))=FALSE(),SUMIF(OFFSET(B175,1,0,50),B175,OFFSET(K175,1,0,50)),IF(F175="","",IF(ISERROR(VLOOKUP(F175,TræningsZoner!B:B,1,FALSE))=FALSE(),NormalDistance,IF(F175="Stigningsløb",StigningsløbDistance,IF(F175="Intervalløb",IntervalDistance,IF(F175="Temposkift",TemposkiftDistance,IF(F175="konkurrenceløb",KonkurrenceløbDistance,IF(F175="Distanceløb",DistanceløbDistance,"Ukendt træningstype"))))))))</f>
        <v>0.5</v>
      </c>
      <c r="L175" s="54"/>
      <c r="M175" s="55"/>
      <c r="N175" s="72"/>
    </row>
    <row r="176" spans="1:14" s="26" customFormat="1" hidden="1" outlineLevel="1" x14ac:dyDescent="0.25">
      <c r="A176" s="61"/>
      <c r="B176" s="57">
        <v>42696</v>
      </c>
      <c r="C176" s="54" t="str">
        <f t="shared" si="6"/>
        <v/>
      </c>
      <c r="D176" s="54" t="str">
        <f t="shared" si="7"/>
        <v/>
      </c>
      <c r="E176" s="54"/>
      <c r="F176" s="58" t="s">
        <v>41</v>
      </c>
      <c r="G176" s="58" t="s">
        <v>43</v>
      </c>
      <c r="H176" s="58" t="str">
        <f>IF(ISERROR(VLOOKUP(F176,Table3[[#All],[Type]],1,FALSE))=FALSE(),"",IF(F176="","",IFERROR(IFERROR(TræningsZone,StigningsløbZone),IF(F176="Intervalløb",IntervalZone,IF(F176="Temposkift",TemposkiftZone,IF(F176="Konkurrenceløb","N/A",IF(F176="Distanceløb",DistanceløbZone,"Ukendt træningstype")))))))</f>
        <v>Rest</v>
      </c>
      <c r="I176" s="58" t="str">
        <f>IF(F176="Konkurrenceløb",KonkurrenceløbHastighed,IF(ISERROR(VLOOKUP(F176,Table3[[#All],[Type]],1,FALSE))=FALSE(),"",IF(F176="","",TræningsHastighed)))</f>
        <v>9:59,5</v>
      </c>
      <c r="J176" s="59">
        <f ca="1">IF(ISERROR(VLOOKUP(F176,Table3[[#All],[Type]],1,FALSE))=FALSE(),SUMIF(OFFSET(B176,1,0,50),B176,OFFSET(J176,1,0,50)),IF(F176="","",IF(ISERROR(VLOOKUP(F176,TræningsZoner!B:B,1,FALSE))=FALSE(),NormalTid,IF(F176="Stigningsløb",StigningsløbTid,IF(F176="Intervalløb",IntervalTid,IF(F176="Temposkift",TemposkiftTid,IF(F176="Konkurrenceløb",KonkurrenceløbTid,IF(F176="Distanceløb",DistanceløbTid,"Ukendt træningstype"))))))))</f>
        <v>5</v>
      </c>
      <c r="K176" s="60">
        <f ca="1">IF(ISERROR(VLOOKUP(F176,Table3[[#All],[Type]],1,FALSE))=FALSE(),SUMIF(OFFSET(B176,1,0,50),B176,OFFSET(K176,1,0,50)),IF(F176="","",IF(ISERROR(VLOOKUP(F176,TræningsZoner!B:B,1,FALSE))=FALSE(),NormalDistance,IF(F176="Stigningsløb",StigningsløbDistance,IF(F176="Intervalløb",IntervalDistance,IF(F176="Temposkift",TemposkiftDistance,IF(F176="konkurrenceløb",KonkurrenceløbDistance,IF(F176="Distanceløb",DistanceløbDistance,"Ukendt træningstype"))))))))</f>
        <v>0.50041701417848206</v>
      </c>
      <c r="L176" s="54"/>
      <c r="M176" s="55"/>
      <c r="N176" s="72"/>
    </row>
    <row r="177" spans="1:14" s="26" customFormat="1" hidden="1" outlineLevel="1" x14ac:dyDescent="0.25">
      <c r="A177" s="61"/>
      <c r="B177" s="57">
        <v>42696</v>
      </c>
      <c r="C177" s="54" t="str">
        <f t="shared" si="6"/>
        <v/>
      </c>
      <c r="D177" s="54" t="str">
        <f t="shared" si="7"/>
        <v/>
      </c>
      <c r="E177" s="54"/>
      <c r="F177" s="58" t="s">
        <v>36</v>
      </c>
      <c r="G177" s="58" t="s">
        <v>37</v>
      </c>
      <c r="H177" s="58" t="str">
        <f>IF(ISERROR(VLOOKUP(F177,Table3[[#All],[Type]],1,FALSE))=FALSE(),"",IF(F177="","",IFERROR(IFERROR(TræningsZone,StigningsløbZone),IF(F177="Intervalløb",IntervalZone,IF(F177="Temposkift",TemposkiftZone,IF(F177="Konkurrenceløb","N/A",IF(F177="Distanceløb",DistanceløbZone,"Ukendt træningstype")))))))</f>
        <v>Ae2</v>
      </c>
      <c r="I177" s="58" t="str">
        <f>IF(F177="Konkurrenceløb",KonkurrenceløbHastighed,IF(ISERROR(VLOOKUP(F177,Table3[[#All],[Type]],1,FALSE))=FALSE(),"",IF(F177="","",TræningsHastighed)))</f>
        <v>6:28</v>
      </c>
      <c r="J177" s="59">
        <f ca="1">IF(ISERROR(VLOOKUP(F177,Table3[[#All],[Type]],1,FALSE))=FALSE(),SUMIF(OFFSET(B177,1,0,50),B177,OFFSET(J177,1,0,50)),IF(F177="","",IF(ISERROR(VLOOKUP(F177,TræningsZoner!B:B,1,FALSE))=FALSE(),NormalTid,IF(F177="Stigningsløb",StigningsløbTid,IF(F177="Intervalløb",IntervalTid,IF(F177="Temposkift",TemposkiftTid,IF(F177="Konkurrenceløb",KonkurrenceløbTid,IF(F177="Distanceløb",DistanceløbTid,"Ukendt træningstype"))))))))</f>
        <v>3.2333333333333334</v>
      </c>
      <c r="K177" s="60">
        <f ca="1">IF(ISERROR(VLOOKUP(F177,Table3[[#All],[Type]],1,FALSE))=FALSE(),SUMIF(OFFSET(B177,1,0,50),B177,OFFSET(K177,1,0,50)),IF(F177="","",IF(ISERROR(VLOOKUP(F177,TræningsZoner!B:B,1,FALSE))=FALSE(),NormalDistance,IF(F177="Stigningsløb",StigningsløbDistance,IF(F177="Intervalløb",IntervalDistance,IF(F177="Temposkift",TemposkiftDistance,IF(F177="konkurrenceløb",KonkurrenceløbDistance,IF(F177="Distanceløb",DistanceløbDistance,"Ukendt træningstype"))))))))</f>
        <v>0.5</v>
      </c>
      <c r="L177" s="54"/>
      <c r="M177" s="55"/>
      <c r="N177" s="72"/>
    </row>
    <row r="178" spans="1:14" s="26" customFormat="1" hidden="1" outlineLevel="1" x14ac:dyDescent="0.25">
      <c r="A178" s="61"/>
      <c r="B178" s="57">
        <v>42696</v>
      </c>
      <c r="C178" s="54" t="str">
        <f t="shared" si="6"/>
        <v/>
      </c>
      <c r="D178" s="54" t="str">
        <f t="shared" si="7"/>
        <v/>
      </c>
      <c r="E178" s="54"/>
      <c r="F178" s="58" t="s">
        <v>36</v>
      </c>
      <c r="G178" s="58" t="s">
        <v>38</v>
      </c>
      <c r="H178" s="58" t="str">
        <f>IF(ISERROR(VLOOKUP(F178,Table3[[#All],[Type]],1,FALSE))=FALSE(),"",IF(F178="","",IFERROR(IFERROR(TræningsZone,StigningsløbZone),IF(F178="Intervalløb",IntervalZone,IF(F178="Temposkift",TemposkiftZone,IF(F178="Konkurrenceløb","N/A",IF(F178="Distanceløb",DistanceløbZone,"Ukendt træningstype")))))))</f>
        <v>An1</v>
      </c>
      <c r="I178" s="58" t="str">
        <f>IF(F178="Konkurrenceløb",KonkurrenceløbHastighed,IF(ISERROR(VLOOKUP(F178,Table3[[#All],[Type]],1,FALSE))=FALSE(),"",IF(F178="","",TræningsHastighed)))</f>
        <v>5:42,5</v>
      </c>
      <c r="J178" s="59">
        <f ca="1">IF(ISERROR(VLOOKUP(F178,Table3[[#All],[Type]],1,FALSE))=FALSE(),SUMIF(OFFSET(B178,1,0,50),B178,OFFSET(J178,1,0,50)),IF(F178="","",IF(ISERROR(VLOOKUP(F178,TræningsZoner!B:B,1,FALSE))=FALSE(),NormalTid,IF(F178="Stigningsløb",StigningsløbTid,IF(F178="Intervalløb",IntervalTid,IF(F178="Temposkift",TemposkiftTid,IF(F178="Konkurrenceløb",KonkurrenceløbTid,IF(F178="Distanceløb",DistanceløbTid,"Ukendt træningstype"))))))))</f>
        <v>2.8541666666666665</v>
      </c>
      <c r="K178" s="60">
        <f ca="1">IF(ISERROR(VLOOKUP(F178,Table3[[#All],[Type]],1,FALSE))=FALSE(),SUMIF(OFFSET(B178,1,0,50),B178,OFFSET(K178,1,0,50)),IF(F178="","",IF(ISERROR(VLOOKUP(F178,TræningsZoner!B:B,1,FALSE))=FALSE(),NormalDistance,IF(F178="Stigningsløb",StigningsløbDistance,IF(F178="Intervalløb",IntervalDistance,IF(F178="Temposkift",TemposkiftDistance,IF(F178="konkurrenceløb",KonkurrenceløbDistance,IF(F178="Distanceløb",DistanceløbDistance,"Ukendt træningstype"))))))))</f>
        <v>0.5</v>
      </c>
      <c r="L178" s="54"/>
      <c r="M178" s="55"/>
      <c r="N178" s="72"/>
    </row>
    <row r="179" spans="1:14" s="26" customFormat="1" hidden="1" outlineLevel="1" x14ac:dyDescent="0.25">
      <c r="A179" s="61"/>
      <c r="B179" s="57">
        <v>42696</v>
      </c>
      <c r="C179" s="54" t="str">
        <f t="shared" si="6"/>
        <v/>
      </c>
      <c r="D179" s="54" t="str">
        <f t="shared" si="7"/>
        <v/>
      </c>
      <c r="E179" s="54"/>
      <c r="F179" s="58" t="s">
        <v>36</v>
      </c>
      <c r="G179" s="58" t="s">
        <v>37</v>
      </c>
      <c r="H179" s="58" t="str">
        <f>IF(ISERROR(VLOOKUP(F179,Table3[[#All],[Type]],1,FALSE))=FALSE(),"",IF(F179="","",IFERROR(IFERROR(TræningsZone,StigningsløbZone),IF(F179="Intervalløb",IntervalZone,IF(F179="Temposkift",TemposkiftZone,IF(F179="Konkurrenceløb","N/A",IF(F179="Distanceløb",DistanceløbZone,"Ukendt træningstype")))))))</f>
        <v>Ae2</v>
      </c>
      <c r="I179" s="58" t="str">
        <f>IF(F179="Konkurrenceløb",KonkurrenceløbHastighed,IF(ISERROR(VLOOKUP(F179,Table3[[#All],[Type]],1,FALSE))=FALSE(),"",IF(F179="","",TræningsHastighed)))</f>
        <v>6:28</v>
      </c>
      <c r="J179" s="59">
        <f ca="1">IF(ISERROR(VLOOKUP(F179,Table3[[#All],[Type]],1,FALSE))=FALSE(),SUMIF(OFFSET(B179,1,0,50),B179,OFFSET(J179,1,0,50)),IF(F179="","",IF(ISERROR(VLOOKUP(F179,TræningsZoner!B:B,1,FALSE))=FALSE(),NormalTid,IF(F179="Stigningsløb",StigningsløbTid,IF(F179="Intervalløb",IntervalTid,IF(F179="Temposkift",TemposkiftTid,IF(F179="Konkurrenceløb",KonkurrenceløbTid,IF(F179="Distanceløb",DistanceløbTid,"Ukendt træningstype"))))))))</f>
        <v>3.2333333333333334</v>
      </c>
      <c r="K179" s="60">
        <f ca="1">IF(ISERROR(VLOOKUP(F179,Table3[[#All],[Type]],1,FALSE))=FALSE(),SUMIF(OFFSET(B179,1,0,50),B179,OFFSET(K179,1,0,50)),IF(F179="","",IF(ISERROR(VLOOKUP(F179,TræningsZoner!B:B,1,FALSE))=FALSE(),NormalDistance,IF(F179="Stigningsløb",StigningsløbDistance,IF(F179="Intervalløb",IntervalDistance,IF(F179="Temposkift",TemposkiftDistance,IF(F179="konkurrenceløb",KonkurrenceløbDistance,IF(F179="Distanceløb",DistanceløbDistance,"Ukendt træningstype"))))))))</f>
        <v>0.5</v>
      </c>
      <c r="L179" s="54"/>
      <c r="M179" s="55"/>
      <c r="N179" s="72"/>
    </row>
    <row r="180" spans="1:14" s="26" customFormat="1" hidden="1" outlineLevel="1" x14ac:dyDescent="0.25">
      <c r="A180" s="61"/>
      <c r="B180" s="57">
        <v>42696</v>
      </c>
      <c r="C180" s="54" t="str">
        <f t="shared" si="6"/>
        <v/>
      </c>
      <c r="D180" s="54" t="str">
        <f t="shared" si="7"/>
        <v/>
      </c>
      <c r="E180" s="54"/>
      <c r="F180" s="58" t="s">
        <v>36</v>
      </c>
      <c r="G180" s="58" t="s">
        <v>38</v>
      </c>
      <c r="H180" s="58" t="str">
        <f>IF(ISERROR(VLOOKUP(F180,Table3[[#All],[Type]],1,FALSE))=FALSE(),"",IF(F180="","",IFERROR(IFERROR(TræningsZone,StigningsløbZone),IF(F180="Intervalløb",IntervalZone,IF(F180="Temposkift",TemposkiftZone,IF(F180="Konkurrenceløb","N/A",IF(F180="Distanceløb",DistanceløbZone,"Ukendt træningstype")))))))</f>
        <v>An1</v>
      </c>
      <c r="I180" s="58" t="str">
        <f>IF(F180="Konkurrenceløb",KonkurrenceløbHastighed,IF(ISERROR(VLOOKUP(F180,Table3[[#All],[Type]],1,FALSE))=FALSE(),"",IF(F180="","",TræningsHastighed)))</f>
        <v>5:42,5</v>
      </c>
      <c r="J180" s="59">
        <f ca="1">IF(ISERROR(VLOOKUP(F180,Table3[[#All],[Type]],1,FALSE))=FALSE(),SUMIF(OFFSET(B180,1,0,50),B180,OFFSET(J180,1,0,50)),IF(F180="","",IF(ISERROR(VLOOKUP(F180,TræningsZoner!B:B,1,FALSE))=FALSE(),NormalTid,IF(F180="Stigningsløb",StigningsløbTid,IF(F180="Intervalløb",IntervalTid,IF(F180="Temposkift",TemposkiftTid,IF(F180="Konkurrenceløb",KonkurrenceløbTid,IF(F180="Distanceløb",DistanceløbTid,"Ukendt træningstype"))))))))</f>
        <v>2.8541666666666665</v>
      </c>
      <c r="K180" s="60">
        <f ca="1">IF(ISERROR(VLOOKUP(F180,Table3[[#All],[Type]],1,FALSE))=FALSE(),SUMIF(OFFSET(B180,1,0,50),B180,OFFSET(K180,1,0,50)),IF(F180="","",IF(ISERROR(VLOOKUP(F180,TræningsZoner!B:B,1,FALSE))=FALSE(),NormalDistance,IF(F180="Stigningsløb",StigningsløbDistance,IF(F180="Intervalløb",IntervalDistance,IF(F180="Temposkift",TemposkiftDistance,IF(F180="konkurrenceløb",KonkurrenceløbDistance,IF(F180="Distanceløb",DistanceløbDistance,"Ukendt træningstype"))))))))</f>
        <v>0.5</v>
      </c>
      <c r="L180" s="54"/>
      <c r="M180" s="55"/>
      <c r="N180" s="72"/>
    </row>
    <row r="181" spans="1:14" s="26" customFormat="1" hidden="1" outlineLevel="1" x14ac:dyDescent="0.25">
      <c r="A181" s="61"/>
      <c r="B181" s="57">
        <v>42696</v>
      </c>
      <c r="C181" s="54" t="str">
        <f t="shared" si="6"/>
        <v/>
      </c>
      <c r="D181" s="54" t="str">
        <f t="shared" si="7"/>
        <v/>
      </c>
      <c r="E181" s="54"/>
      <c r="F181" s="58" t="s">
        <v>41</v>
      </c>
      <c r="G181" s="58" t="s">
        <v>43</v>
      </c>
      <c r="H181" s="58" t="str">
        <f>IF(ISERROR(VLOOKUP(F181,Table3[[#All],[Type]],1,FALSE))=FALSE(),"",IF(F181="","",IFERROR(IFERROR(TræningsZone,StigningsløbZone),IF(F181="Intervalløb",IntervalZone,IF(F181="Temposkift",TemposkiftZone,IF(F181="Konkurrenceløb","N/A",IF(F181="Distanceløb",DistanceløbZone,"Ukendt træningstype")))))))</f>
        <v>Rest</v>
      </c>
      <c r="I181" s="58" t="str">
        <f>IF(F181="Konkurrenceløb",KonkurrenceløbHastighed,IF(ISERROR(VLOOKUP(F181,Table3[[#All],[Type]],1,FALSE))=FALSE(),"",IF(F181="","",TræningsHastighed)))</f>
        <v>9:59,5</v>
      </c>
      <c r="J181" s="59">
        <f ca="1">IF(ISERROR(VLOOKUP(F181,Table3[[#All],[Type]],1,FALSE))=FALSE(),SUMIF(OFFSET(B181,1,0,50),B181,OFFSET(J181,1,0,50)),IF(F181="","",IF(ISERROR(VLOOKUP(F181,TræningsZoner!B:B,1,FALSE))=FALSE(),NormalTid,IF(F181="Stigningsløb",StigningsløbTid,IF(F181="Intervalløb",IntervalTid,IF(F181="Temposkift",TemposkiftTid,IF(F181="Konkurrenceløb",KonkurrenceløbTid,IF(F181="Distanceløb",DistanceløbTid,"Ukendt træningstype"))))))))</f>
        <v>5</v>
      </c>
      <c r="K181" s="60">
        <f ca="1">IF(ISERROR(VLOOKUP(F181,Table3[[#All],[Type]],1,FALSE))=FALSE(),SUMIF(OFFSET(B181,1,0,50),B181,OFFSET(K181,1,0,50)),IF(F181="","",IF(ISERROR(VLOOKUP(F181,TræningsZoner!B:B,1,FALSE))=FALSE(),NormalDistance,IF(F181="Stigningsløb",StigningsløbDistance,IF(F181="Intervalløb",IntervalDistance,IF(F181="Temposkift",TemposkiftDistance,IF(F181="konkurrenceløb",KonkurrenceløbDistance,IF(F181="Distanceløb",DistanceløbDistance,"Ukendt træningstype"))))))))</f>
        <v>0.50041701417848206</v>
      </c>
      <c r="L181" s="54"/>
      <c r="M181" s="55"/>
      <c r="N181" s="72"/>
    </row>
    <row r="182" spans="1:14" s="26" customFormat="1" hidden="1" outlineLevel="1" x14ac:dyDescent="0.25">
      <c r="A182" s="61"/>
      <c r="B182" s="57">
        <v>42696</v>
      </c>
      <c r="C182" s="54" t="str">
        <f t="shared" si="6"/>
        <v/>
      </c>
      <c r="D182" s="54" t="str">
        <f t="shared" si="7"/>
        <v/>
      </c>
      <c r="E182" s="54"/>
      <c r="F182" s="58" t="s">
        <v>36</v>
      </c>
      <c r="G182" s="58" t="s">
        <v>37</v>
      </c>
      <c r="H182" s="58" t="str">
        <f>IF(ISERROR(VLOOKUP(F182,Table3[[#All],[Type]],1,FALSE))=FALSE(),"",IF(F182="","",IFERROR(IFERROR(TræningsZone,StigningsløbZone),IF(F182="Intervalløb",IntervalZone,IF(F182="Temposkift",TemposkiftZone,IF(F182="Konkurrenceløb","N/A",IF(F182="Distanceløb",DistanceløbZone,"Ukendt træningstype")))))))</f>
        <v>Ae2</v>
      </c>
      <c r="I182" s="58" t="str">
        <f>IF(F182="Konkurrenceløb",KonkurrenceløbHastighed,IF(ISERROR(VLOOKUP(F182,Table3[[#All],[Type]],1,FALSE))=FALSE(),"",IF(F182="","",TræningsHastighed)))</f>
        <v>6:28</v>
      </c>
      <c r="J182" s="59">
        <f ca="1">IF(ISERROR(VLOOKUP(F182,Table3[[#All],[Type]],1,FALSE))=FALSE(),SUMIF(OFFSET(B182,1,0,50),B182,OFFSET(J182,1,0,50)),IF(F182="","",IF(ISERROR(VLOOKUP(F182,TræningsZoner!B:B,1,FALSE))=FALSE(),NormalTid,IF(F182="Stigningsløb",StigningsløbTid,IF(F182="Intervalløb",IntervalTid,IF(F182="Temposkift",TemposkiftTid,IF(F182="Konkurrenceløb",KonkurrenceløbTid,IF(F182="Distanceløb",DistanceløbTid,"Ukendt træningstype"))))))))</f>
        <v>3.2333333333333334</v>
      </c>
      <c r="K182" s="60">
        <f ca="1">IF(ISERROR(VLOOKUP(F182,Table3[[#All],[Type]],1,FALSE))=FALSE(),SUMIF(OFFSET(B182,1,0,50),B182,OFFSET(K182,1,0,50)),IF(F182="","",IF(ISERROR(VLOOKUP(F182,TræningsZoner!B:B,1,FALSE))=FALSE(),NormalDistance,IF(F182="Stigningsløb",StigningsløbDistance,IF(F182="Intervalløb",IntervalDistance,IF(F182="Temposkift",TemposkiftDistance,IF(F182="konkurrenceløb",KonkurrenceløbDistance,IF(F182="Distanceløb",DistanceløbDistance,"Ukendt træningstype"))))))))</f>
        <v>0.5</v>
      </c>
      <c r="L182" s="54"/>
      <c r="M182" s="55"/>
      <c r="N182" s="72"/>
    </row>
    <row r="183" spans="1:14" s="26" customFormat="1" hidden="1" outlineLevel="1" x14ac:dyDescent="0.25">
      <c r="A183" s="61"/>
      <c r="B183" s="57">
        <v>42696</v>
      </c>
      <c r="C183" s="54" t="str">
        <f t="shared" si="6"/>
        <v/>
      </c>
      <c r="D183" s="54" t="str">
        <f t="shared" si="7"/>
        <v/>
      </c>
      <c r="E183" s="54"/>
      <c r="F183" s="58" t="s">
        <v>36</v>
      </c>
      <c r="G183" s="58" t="s">
        <v>38</v>
      </c>
      <c r="H183" s="58" t="str">
        <f>IF(ISERROR(VLOOKUP(F183,Table3[[#All],[Type]],1,FALSE))=FALSE(),"",IF(F183="","",IFERROR(IFERROR(TræningsZone,StigningsløbZone),IF(F183="Intervalløb",IntervalZone,IF(F183="Temposkift",TemposkiftZone,IF(F183="Konkurrenceløb","N/A",IF(F183="Distanceløb",DistanceløbZone,"Ukendt træningstype")))))))</f>
        <v>An1</v>
      </c>
      <c r="I183" s="58" t="str">
        <f>IF(F183="Konkurrenceløb",KonkurrenceløbHastighed,IF(ISERROR(VLOOKUP(F183,Table3[[#All],[Type]],1,FALSE))=FALSE(),"",IF(F183="","",TræningsHastighed)))</f>
        <v>5:42,5</v>
      </c>
      <c r="J183" s="59">
        <f ca="1">IF(ISERROR(VLOOKUP(F183,Table3[[#All],[Type]],1,FALSE))=FALSE(),SUMIF(OFFSET(B183,1,0,50),B183,OFFSET(J183,1,0,50)),IF(F183="","",IF(ISERROR(VLOOKUP(F183,TræningsZoner!B:B,1,FALSE))=FALSE(),NormalTid,IF(F183="Stigningsløb",StigningsløbTid,IF(F183="Intervalløb",IntervalTid,IF(F183="Temposkift",TemposkiftTid,IF(F183="Konkurrenceløb",KonkurrenceløbTid,IF(F183="Distanceløb",DistanceløbTid,"Ukendt træningstype"))))))))</f>
        <v>2.8541666666666665</v>
      </c>
      <c r="K183" s="60">
        <f ca="1">IF(ISERROR(VLOOKUP(F183,Table3[[#All],[Type]],1,FALSE))=FALSE(),SUMIF(OFFSET(B183,1,0,50),B183,OFFSET(K183,1,0,50)),IF(F183="","",IF(ISERROR(VLOOKUP(F183,TræningsZoner!B:B,1,FALSE))=FALSE(),NormalDistance,IF(F183="Stigningsløb",StigningsløbDistance,IF(F183="Intervalløb",IntervalDistance,IF(F183="Temposkift",TemposkiftDistance,IF(F183="konkurrenceløb",KonkurrenceløbDistance,IF(F183="Distanceløb",DistanceløbDistance,"Ukendt træningstype"))))))))</f>
        <v>0.5</v>
      </c>
      <c r="L183" s="54"/>
      <c r="M183" s="55"/>
      <c r="N183" s="72"/>
    </row>
    <row r="184" spans="1:14" s="26" customFormat="1" hidden="1" outlineLevel="1" x14ac:dyDescent="0.25">
      <c r="A184" s="61"/>
      <c r="B184" s="57">
        <v>42696</v>
      </c>
      <c r="C184" s="54" t="str">
        <f t="shared" si="6"/>
        <v/>
      </c>
      <c r="D184" s="54" t="str">
        <f t="shared" si="7"/>
        <v/>
      </c>
      <c r="E184" s="54"/>
      <c r="F184" s="58" t="s">
        <v>36</v>
      </c>
      <c r="G184" s="58" t="s">
        <v>37</v>
      </c>
      <c r="H184" s="58" t="str">
        <f>IF(ISERROR(VLOOKUP(F184,Table3[[#All],[Type]],1,FALSE))=FALSE(),"",IF(F184="","",IFERROR(IFERROR(TræningsZone,StigningsløbZone),IF(F184="Intervalløb",IntervalZone,IF(F184="Temposkift",TemposkiftZone,IF(F184="Konkurrenceløb","N/A",IF(F184="Distanceløb",DistanceløbZone,"Ukendt træningstype")))))))</f>
        <v>Ae2</v>
      </c>
      <c r="I184" s="58" t="str">
        <f>IF(F184="Konkurrenceløb",KonkurrenceløbHastighed,IF(ISERROR(VLOOKUP(F184,Table3[[#All],[Type]],1,FALSE))=FALSE(),"",IF(F184="","",TræningsHastighed)))</f>
        <v>6:28</v>
      </c>
      <c r="J184" s="59">
        <f ca="1">IF(ISERROR(VLOOKUP(F184,Table3[[#All],[Type]],1,FALSE))=FALSE(),SUMIF(OFFSET(B184,1,0,50),B184,OFFSET(J184,1,0,50)),IF(F184="","",IF(ISERROR(VLOOKUP(F184,TræningsZoner!B:B,1,FALSE))=FALSE(),NormalTid,IF(F184="Stigningsløb",StigningsløbTid,IF(F184="Intervalløb",IntervalTid,IF(F184="Temposkift",TemposkiftTid,IF(F184="Konkurrenceløb",KonkurrenceløbTid,IF(F184="Distanceløb",DistanceløbTid,"Ukendt træningstype"))))))))</f>
        <v>3.2333333333333334</v>
      </c>
      <c r="K184" s="60">
        <f ca="1">IF(ISERROR(VLOOKUP(F184,Table3[[#All],[Type]],1,FALSE))=FALSE(),SUMIF(OFFSET(B184,1,0,50),B184,OFFSET(K184,1,0,50)),IF(F184="","",IF(ISERROR(VLOOKUP(F184,TræningsZoner!B:B,1,FALSE))=FALSE(),NormalDistance,IF(F184="Stigningsløb",StigningsløbDistance,IF(F184="Intervalløb",IntervalDistance,IF(F184="Temposkift",TemposkiftDistance,IF(F184="konkurrenceløb",KonkurrenceløbDistance,IF(F184="Distanceløb",DistanceløbDistance,"Ukendt træningstype"))))))))</f>
        <v>0.5</v>
      </c>
      <c r="L184" s="54"/>
      <c r="M184" s="55"/>
      <c r="N184" s="72"/>
    </row>
    <row r="185" spans="1:14" s="26" customFormat="1" hidden="1" outlineLevel="1" x14ac:dyDescent="0.25">
      <c r="A185" s="61"/>
      <c r="B185" s="57">
        <v>42696</v>
      </c>
      <c r="C185" s="54" t="str">
        <f t="shared" ref="C185:C248" si="8">IF(A185="","",WEEKNUM(B185,2))</f>
        <v/>
      </c>
      <c r="D185" s="54" t="str">
        <f t="shared" ref="D185:D248" si="9">IF(A185="","",YEAR((B185)))</f>
        <v/>
      </c>
      <c r="E185" s="54"/>
      <c r="F185" s="58" t="s">
        <v>36</v>
      </c>
      <c r="G185" s="58" t="s">
        <v>38</v>
      </c>
      <c r="H185" s="58" t="str">
        <f>IF(ISERROR(VLOOKUP(F185,Table3[[#All],[Type]],1,FALSE))=FALSE(),"",IF(F185="","",IFERROR(IFERROR(TræningsZone,StigningsløbZone),IF(F185="Intervalløb",IntervalZone,IF(F185="Temposkift",TemposkiftZone,IF(F185="Konkurrenceløb","N/A",IF(F185="Distanceløb",DistanceløbZone,"Ukendt træningstype")))))))</f>
        <v>An1</v>
      </c>
      <c r="I185" s="58" t="str">
        <f>IF(F185="Konkurrenceløb",KonkurrenceløbHastighed,IF(ISERROR(VLOOKUP(F185,Table3[[#All],[Type]],1,FALSE))=FALSE(),"",IF(F185="","",TræningsHastighed)))</f>
        <v>5:42,5</v>
      </c>
      <c r="J185" s="59">
        <f ca="1">IF(ISERROR(VLOOKUP(F185,Table3[[#All],[Type]],1,FALSE))=FALSE(),SUMIF(OFFSET(B185,1,0,50),B185,OFFSET(J185,1,0,50)),IF(F185="","",IF(ISERROR(VLOOKUP(F185,TræningsZoner!B:B,1,FALSE))=FALSE(),NormalTid,IF(F185="Stigningsløb",StigningsløbTid,IF(F185="Intervalløb",IntervalTid,IF(F185="Temposkift",TemposkiftTid,IF(F185="Konkurrenceløb",KonkurrenceløbTid,IF(F185="Distanceløb",DistanceløbTid,"Ukendt træningstype"))))))))</f>
        <v>2.8541666666666665</v>
      </c>
      <c r="K185" s="60">
        <f ca="1">IF(ISERROR(VLOOKUP(F185,Table3[[#All],[Type]],1,FALSE))=FALSE(),SUMIF(OFFSET(B185,1,0,50),B185,OFFSET(K185,1,0,50)),IF(F185="","",IF(ISERROR(VLOOKUP(F185,TræningsZoner!B:B,1,FALSE))=FALSE(),NormalDistance,IF(F185="Stigningsløb",StigningsløbDistance,IF(F185="Intervalløb",IntervalDistance,IF(F185="Temposkift",TemposkiftDistance,IF(F185="konkurrenceløb",KonkurrenceløbDistance,IF(F185="Distanceløb",DistanceløbDistance,"Ukendt træningstype"))))))))</f>
        <v>0.5</v>
      </c>
      <c r="L185" s="54"/>
      <c r="M185" s="55"/>
      <c r="N185" s="72"/>
    </row>
    <row r="186" spans="1:14" s="26" customFormat="1" hidden="1" outlineLevel="1" x14ac:dyDescent="0.25">
      <c r="A186" s="61"/>
      <c r="B186" s="57">
        <v>42696</v>
      </c>
      <c r="C186" s="54" t="str">
        <f t="shared" si="8"/>
        <v/>
      </c>
      <c r="D186" s="54" t="str">
        <f t="shared" si="9"/>
        <v/>
      </c>
      <c r="E186" s="54"/>
      <c r="F186" s="58" t="s">
        <v>23</v>
      </c>
      <c r="G186" s="58" t="s">
        <v>26</v>
      </c>
      <c r="H186" s="58" t="str">
        <f>IF(ISERROR(VLOOKUP(F186,Table3[[#All],[Type]],1,FALSE))=FALSE(),"",IF(F186="","",IFERROR(IFERROR(TræningsZone,StigningsløbZone),IF(F186="Intervalløb",IntervalZone,IF(F186="Temposkift",TemposkiftZone,IF(F186="Konkurrenceløb","N/A",IF(F186="Distanceløb",DistanceløbZone,"Ukendt træningstype")))))))</f>
        <v>Ae1</v>
      </c>
      <c r="I186" s="58" t="str">
        <f>IF(F186="Konkurrenceløb",KonkurrenceløbHastighed,IF(ISERROR(VLOOKUP(F186,Table3[[#All],[Type]],1,FALSE))=FALSE(),"",IF(F186="","",TræningsHastighed)))</f>
        <v>7:07,5</v>
      </c>
      <c r="J186" s="59">
        <f ca="1">IF(ISERROR(VLOOKUP(F186,Table3[[#All],[Type]],1,FALSE))=FALSE(),SUMIF(OFFSET(B186,1,0,50),B186,OFFSET(J186,1,0,50)),IF(F186="","",IF(ISERROR(VLOOKUP(F186,TræningsZoner!B:B,1,FALSE))=FALSE(),NormalTid,IF(F186="Stigningsløb",StigningsløbTid,IF(F186="Intervalløb",IntervalTid,IF(F186="Temposkift",TemposkiftTid,IF(F186="Konkurrenceløb",KonkurrenceløbTid,IF(F186="Distanceløb",DistanceløbTid,"Ukendt træningstype"))))))))</f>
        <v>15</v>
      </c>
      <c r="K186" s="60">
        <f ca="1">IF(ISERROR(VLOOKUP(F186,Table3[[#All],[Type]],1,FALSE))=FALSE(),SUMIF(OFFSET(B186,1,0,50),B186,OFFSET(K186,1,0,50)),IF(F186="","",IF(ISERROR(VLOOKUP(F186,TræningsZoner!B:B,1,FALSE))=FALSE(),NormalDistance,IF(F186="Stigningsløb",StigningsløbDistance,IF(F186="Intervalløb",IntervalDistance,IF(F186="Temposkift",TemposkiftDistance,IF(F186="konkurrenceløb",KonkurrenceløbDistance,IF(F186="Distanceløb",DistanceløbDistance,"Ukendt træningstype"))))))))</f>
        <v>2.1052631578947367</v>
      </c>
      <c r="L186" s="54"/>
      <c r="M186" s="55"/>
      <c r="N186" s="72"/>
    </row>
    <row r="187" spans="1:14" collapsed="1" x14ac:dyDescent="0.25">
      <c r="A187" s="52">
        <f t="shared" si="5"/>
        <v>42693</v>
      </c>
      <c r="B187" s="53">
        <v>42693</v>
      </c>
      <c r="C187" s="54">
        <f t="shared" si="8"/>
        <v>47</v>
      </c>
      <c r="D187" s="54">
        <f t="shared" si="9"/>
        <v>2016</v>
      </c>
      <c r="E187" s="54" t="s">
        <v>66</v>
      </c>
      <c r="F187" s="55" t="s">
        <v>31</v>
      </c>
      <c r="G187" s="55"/>
      <c r="H187" s="55" t="str">
        <f>IF(ISERROR(VLOOKUP(F187,Table3[[#All],[Type]],1,FALSE))=FALSE(),"",IF(F187="","",IFERROR(IFERROR(TræningsZone,StigningsløbZone),IF(F187="Intervalløb",IntervalZone,IF(F187="Temposkift",TemposkiftZone,IF(F187="Konkurrenceløb","N/A",IF(F187="Distanceløb",DistanceløbZone,"Ukendt træningstype")))))))</f>
        <v/>
      </c>
      <c r="I187" s="55" t="str">
        <f>IF(F187="Konkurrenceløb",KonkurrenceløbHastighed,IF(ISERROR(VLOOKUP(F187,Table3[[#All],[Type]],1,FALSE))=FALSE(),"",IF(F187="","",TræningsHastighed)))</f>
        <v/>
      </c>
      <c r="J187" s="54">
        <f ca="1">IF(ISERROR(VLOOKUP(F187,Table3[[#All],[Type]],1,FALSE))=FALSE(),SUMIF(OFFSET(B187,1,0,50),B187,OFFSET(J187,1,0,50)),IF(F187="","",IF(ISERROR(VLOOKUP(F187,TræningsZoner!B:B,1,FALSE))=FALSE(),NormalTid,IF(F187="Stigningsløb",StigningsløbTid,IF(F187="Intervalløb",IntervalTid,IF(F187="Temposkift",TemposkiftTid,IF(F187="Konkurrenceløb",KonkurrenceløbTid,IF(F187="Distanceløb",DistanceløbTid,"Ukendt træningstype"))))))))</f>
        <v>85</v>
      </c>
      <c r="K187" s="56">
        <f ca="1">IF(ISERROR(VLOOKUP(F187,Table3[[#All],[Type]],1,FALSE))=FALSE(),SUMIF(OFFSET(B187,1,0,50),B187,OFFSET(K187,1,0,50)),IF(F187="","",IF(ISERROR(VLOOKUP(F187,TræningsZoner!B:B,1,FALSE))=FALSE(),NormalDistance,IF(F187="Stigningsløb",StigningsløbDistance,IF(F187="Intervalløb",IntervalDistance,IF(F187="Temposkift",TemposkiftDistance,IF(F187="konkurrenceløb",KonkurrenceløbDistance,IF(F187="Distanceløb",DistanceløbDistance,"Ukendt træningstype"))))))))</f>
        <v>10.734787429869741</v>
      </c>
      <c r="L187" s="54"/>
      <c r="M187" s="55"/>
      <c r="N187" s="72"/>
    </row>
    <row r="188" spans="1:14" hidden="1" outlineLevel="1" x14ac:dyDescent="0.25">
      <c r="A188" s="52"/>
      <c r="B188" s="57">
        <v>42693</v>
      </c>
      <c r="C188" s="54" t="str">
        <f t="shared" si="8"/>
        <v/>
      </c>
      <c r="D188" s="54" t="str">
        <f t="shared" si="9"/>
        <v/>
      </c>
      <c r="E188" s="54"/>
      <c r="F188" s="58" t="s">
        <v>41</v>
      </c>
      <c r="G188" s="58" t="s">
        <v>33</v>
      </c>
      <c r="H188" s="58" t="str">
        <f>IF(ISERROR(VLOOKUP(F188,Table3[[#All],[Type]],1,FALSE))=FALSE(),"",IF(F188="","",IFERROR(IFERROR(TræningsZone,StigningsløbZone),IF(F188="Intervalløb",IntervalZone,IF(F188="Temposkift",TemposkiftZone,IF(F188="Konkurrenceløb","N/A",IF(F188="Distanceløb",DistanceløbZone,"Ukendt træningstype")))))))</f>
        <v>Rest</v>
      </c>
      <c r="I188" s="58" t="str">
        <f>IF(F188="Konkurrenceløb",KonkurrenceløbHastighed,IF(ISERROR(VLOOKUP(F188,Table3[[#All],[Type]],1,FALSE))=FALSE(),"",IF(F188="","",TræningsHastighed)))</f>
        <v>9:59,5</v>
      </c>
      <c r="J188" s="59">
        <f ca="1">IF(ISERROR(VLOOKUP(F188,Table3[[#All],[Type]],1,FALSE))=FALSE(),SUMIF(OFFSET(B188,1,0,50),B188,OFFSET(J188,1,0,50)),IF(F188="","",IF(ISERROR(VLOOKUP(F188,TræningsZoner!B:B,1,FALSE))=FALSE(),NormalTid,IF(F188="Stigningsløb",StigningsløbTid,IF(F188="Intervalløb",IntervalTid,IF(F188="Temposkift",TemposkiftTid,IF(F188="Konkurrenceløb",KonkurrenceløbTid,IF(F188="Distanceløb",DistanceløbTid,"Ukendt træningstype"))))))))</f>
        <v>20</v>
      </c>
      <c r="K188" s="60">
        <f ca="1">IF(ISERROR(VLOOKUP(F188,Table3[[#All],[Type]],1,FALSE))=FALSE(),SUMIF(OFFSET(B188,1,0,50),B188,OFFSET(K188,1,0,50)),IF(F188="","",IF(ISERROR(VLOOKUP(F188,TræningsZoner!B:B,1,FALSE))=FALSE(),NormalDistance,IF(F188="Stigningsløb",StigningsløbDistance,IF(F188="Intervalløb",IntervalDistance,IF(F188="Temposkift",TemposkiftDistance,IF(F188="konkurrenceløb",KonkurrenceløbDistance,IF(F188="Distanceløb",DistanceløbDistance,"Ukendt træningstype"))))))))</f>
        <v>2.0016680567139282</v>
      </c>
      <c r="L188" s="54"/>
      <c r="M188" s="55"/>
      <c r="N188" s="72"/>
    </row>
    <row r="189" spans="1:14" hidden="1" outlineLevel="1" x14ac:dyDescent="0.25">
      <c r="A189" s="52"/>
      <c r="B189" s="57">
        <v>42693</v>
      </c>
      <c r="C189" s="54" t="str">
        <f t="shared" si="8"/>
        <v/>
      </c>
      <c r="D189" s="54" t="str">
        <f t="shared" si="9"/>
        <v/>
      </c>
      <c r="E189" s="54"/>
      <c r="F189" s="58" t="s">
        <v>23</v>
      </c>
      <c r="G189" s="58" t="s">
        <v>33</v>
      </c>
      <c r="H189" s="58" t="str">
        <f>IF(ISERROR(VLOOKUP(F189,Table3[[#All],[Type]],1,FALSE))=FALSE(),"",IF(F189="","",IFERROR(IFERROR(TræningsZone,StigningsløbZone),IF(F189="Intervalløb",IntervalZone,IF(F189="Temposkift",TemposkiftZone,IF(F189="Konkurrenceløb","N/A",IF(F189="Distanceløb",DistanceløbZone,"Ukendt træningstype")))))))</f>
        <v>Ae1</v>
      </c>
      <c r="I189" s="58" t="str">
        <f>IF(F189="Konkurrenceløb",KonkurrenceløbHastighed,IF(ISERROR(VLOOKUP(F189,Table3[[#All],[Type]],1,FALSE))=FALSE(),"",IF(F189="","",TræningsHastighed)))</f>
        <v>7:07,5</v>
      </c>
      <c r="J189" s="59">
        <f ca="1">IF(ISERROR(VLOOKUP(F189,Table3[[#All],[Type]],1,FALSE))=FALSE(),SUMIF(OFFSET(B189,1,0,50),B189,OFFSET(J189,1,0,50)),IF(F189="","",IF(ISERROR(VLOOKUP(F189,TræningsZoner!B:B,1,FALSE))=FALSE(),NormalTid,IF(F189="Stigningsløb",StigningsløbTid,IF(F189="Intervalløb",IntervalTid,IF(F189="Temposkift",TemposkiftTid,IF(F189="Konkurrenceløb",KonkurrenceløbTid,IF(F189="Distanceløb",DistanceløbTid,"Ukendt træningstype"))))))))</f>
        <v>20</v>
      </c>
      <c r="K189" s="60">
        <f ca="1">IF(ISERROR(VLOOKUP(F189,Table3[[#All],[Type]],1,FALSE))=FALSE(),SUMIF(OFFSET(B189,1,0,50),B189,OFFSET(K189,1,0,50)),IF(F189="","",IF(ISERROR(VLOOKUP(F189,TræningsZoner!B:B,1,FALSE))=FALSE(),NormalDistance,IF(F189="Stigningsløb",StigningsløbDistance,IF(F189="Intervalløb",IntervalDistance,IF(F189="Temposkift",TemposkiftDistance,IF(F189="konkurrenceløb",KonkurrenceløbDistance,IF(F189="Distanceløb",DistanceløbDistance,"Ukendt træningstype"))))))))</f>
        <v>2.807017543859649</v>
      </c>
      <c r="L189" s="54"/>
      <c r="M189" s="55"/>
      <c r="N189" s="72"/>
    </row>
    <row r="190" spans="1:14" hidden="1" outlineLevel="1" x14ac:dyDescent="0.25">
      <c r="A190" s="52"/>
      <c r="B190" s="57">
        <v>42693</v>
      </c>
      <c r="C190" s="54" t="str">
        <f t="shared" si="8"/>
        <v/>
      </c>
      <c r="D190" s="54" t="str">
        <f t="shared" si="9"/>
        <v/>
      </c>
      <c r="E190" s="54"/>
      <c r="F190" s="58" t="s">
        <v>32</v>
      </c>
      <c r="G190" s="58" t="s">
        <v>34</v>
      </c>
      <c r="H190" s="58" t="str">
        <f>IF(ISERROR(VLOOKUP(F190,Table3[[#All],[Type]],1,FALSE))=FALSE(),"",IF(F190="","",IFERROR(IFERROR(TræningsZone,StigningsløbZone),IF(F190="Intervalløb",IntervalZone,IF(F190="Temposkift",TemposkiftZone,IF(F190="Konkurrenceløb","N/A",IF(F190="Distanceløb",DistanceløbZone,"Ukendt træningstype")))))))</f>
        <v>Ae2</v>
      </c>
      <c r="I190" s="58" t="str">
        <f>IF(F190="Konkurrenceløb",KonkurrenceløbHastighed,IF(ISERROR(VLOOKUP(F190,Table3[[#All],[Type]],1,FALSE))=FALSE(),"",IF(F190="","",TræningsHastighed)))</f>
        <v>6:28</v>
      </c>
      <c r="J190" s="59">
        <f ca="1">IF(ISERROR(VLOOKUP(F190,Table3[[#All],[Type]],1,FALSE))=FALSE(),SUMIF(OFFSET(B190,1,0,50),B190,OFFSET(J190,1,0,50)),IF(F190="","",IF(ISERROR(VLOOKUP(F190,TræningsZoner!B:B,1,FALSE))=FALSE(),NormalTid,IF(F190="Stigningsløb",StigningsløbTid,IF(F190="Intervalløb",IntervalTid,IF(F190="Temposkift",TemposkiftTid,IF(F190="Konkurrenceløb",KonkurrenceløbTid,IF(F190="Distanceløb",DistanceløbTid,"Ukendt træningstype"))))))))</f>
        <v>10</v>
      </c>
      <c r="K190" s="60">
        <f ca="1">IF(ISERROR(VLOOKUP(F190,Table3[[#All],[Type]],1,FALSE))=FALSE(),SUMIF(OFFSET(B190,1,0,50),B190,OFFSET(K190,1,0,50)),IF(F190="","",IF(ISERROR(VLOOKUP(F190,TræningsZoner!B:B,1,FALSE))=FALSE(),NormalDistance,IF(F190="Stigningsløb",StigningsløbDistance,IF(F190="Intervalløb",IntervalDistance,IF(F190="Temposkift",TemposkiftDistance,IF(F190="konkurrenceløb",KonkurrenceløbDistance,IF(F190="Distanceløb",DistanceløbDistance,"Ukendt træningstype"))))))))</f>
        <v>1.5463917525773196</v>
      </c>
      <c r="L190" s="54"/>
      <c r="M190" s="55"/>
      <c r="N190" s="72"/>
    </row>
    <row r="191" spans="1:14" hidden="1" outlineLevel="1" x14ac:dyDescent="0.25">
      <c r="A191" s="52"/>
      <c r="B191" s="57">
        <v>42693</v>
      </c>
      <c r="C191" s="54" t="str">
        <f t="shared" si="8"/>
        <v/>
      </c>
      <c r="D191" s="54" t="str">
        <f t="shared" si="9"/>
        <v/>
      </c>
      <c r="E191" s="54"/>
      <c r="F191" s="58" t="s">
        <v>41</v>
      </c>
      <c r="G191" s="58" t="s">
        <v>26</v>
      </c>
      <c r="H191" s="58" t="str">
        <f>IF(ISERROR(VLOOKUP(F191,Table3[[#All],[Type]],1,FALSE))=FALSE(),"",IF(F191="","",IFERROR(IFERROR(TræningsZone,StigningsløbZone),IF(F191="Intervalløb",IntervalZone,IF(F191="Temposkift",TemposkiftZone,IF(F191="Konkurrenceløb","N/A",IF(F191="Distanceløb",DistanceløbZone,"Ukendt træningstype")))))))</f>
        <v>Rest</v>
      </c>
      <c r="I191" s="58" t="str">
        <f>IF(F191="Konkurrenceløb",KonkurrenceløbHastighed,IF(ISERROR(VLOOKUP(F191,Table3[[#All],[Type]],1,FALSE))=FALSE(),"",IF(F191="","",TræningsHastighed)))</f>
        <v>9:59,5</v>
      </c>
      <c r="J191" s="59">
        <f ca="1">IF(ISERROR(VLOOKUP(F191,Table3[[#All],[Type]],1,FALSE))=FALSE(),SUMIF(OFFSET(B191,1,0,50),B191,OFFSET(J191,1,0,50)),IF(F191="","",IF(ISERROR(VLOOKUP(F191,TræningsZoner!B:B,1,FALSE))=FALSE(),NormalTid,IF(F191="Stigningsløb",StigningsløbTid,IF(F191="Intervalløb",IntervalTid,IF(F191="Temposkift",TemposkiftTid,IF(F191="Konkurrenceløb",KonkurrenceløbTid,IF(F191="Distanceløb",DistanceløbTid,"Ukendt træningstype"))))))))</f>
        <v>15</v>
      </c>
      <c r="K191" s="60">
        <f ca="1">IF(ISERROR(VLOOKUP(F191,Table3[[#All],[Type]],1,FALSE))=FALSE(),SUMIF(OFFSET(B191,1,0,50),B191,OFFSET(K191,1,0,50)),IF(F191="","",IF(ISERROR(VLOOKUP(F191,TræningsZoner!B:B,1,FALSE))=FALSE(),NormalDistance,IF(F191="Stigningsløb",StigningsløbDistance,IF(F191="Intervalløb",IntervalDistance,IF(F191="Temposkift",TemposkiftDistance,IF(F191="konkurrenceløb",KonkurrenceløbDistance,IF(F191="Distanceløb",DistanceløbDistance,"Ukendt træningstype"))))))))</f>
        <v>1.5012510425354462</v>
      </c>
      <c r="L191" s="54"/>
      <c r="M191" s="55"/>
      <c r="N191" s="72"/>
    </row>
    <row r="192" spans="1:14" hidden="1" outlineLevel="1" x14ac:dyDescent="0.25">
      <c r="A192" s="52"/>
      <c r="B192" s="57">
        <v>42693</v>
      </c>
      <c r="C192" s="54" t="str">
        <f t="shared" si="8"/>
        <v/>
      </c>
      <c r="D192" s="54" t="str">
        <f t="shared" si="9"/>
        <v/>
      </c>
      <c r="E192" s="54"/>
      <c r="F192" s="58" t="s">
        <v>23</v>
      </c>
      <c r="G192" s="58" t="s">
        <v>26</v>
      </c>
      <c r="H192" s="58" t="str">
        <f>IF(ISERROR(VLOOKUP(F192,Table3[[#All],[Type]],1,FALSE))=FALSE(),"",IF(F192="","",IFERROR(IFERROR(TræningsZone,StigningsløbZone),IF(F192="Intervalløb",IntervalZone,IF(F192="Temposkift",TemposkiftZone,IF(F192="Konkurrenceløb","N/A",IF(F192="Distanceløb",DistanceløbZone,"Ukendt træningstype")))))))</f>
        <v>Ae1</v>
      </c>
      <c r="I192" s="58" t="str">
        <f>IF(F192="Konkurrenceløb",KonkurrenceløbHastighed,IF(ISERROR(VLOOKUP(F192,Table3[[#All],[Type]],1,FALSE))=FALSE(),"",IF(F192="","",TræningsHastighed)))</f>
        <v>7:07,5</v>
      </c>
      <c r="J192" s="59">
        <f ca="1">IF(ISERROR(VLOOKUP(F192,Table3[[#All],[Type]],1,FALSE))=FALSE(),SUMIF(OFFSET(B192,1,0,50),B192,OFFSET(J192,1,0,50)),IF(F192="","",IF(ISERROR(VLOOKUP(F192,TræningsZoner!B:B,1,FALSE))=FALSE(),NormalTid,IF(F192="Stigningsløb",StigningsløbTid,IF(F192="Intervalløb",IntervalTid,IF(F192="Temposkift",TemposkiftTid,IF(F192="Konkurrenceløb",KonkurrenceløbTid,IF(F192="Distanceløb",DistanceløbTid,"Ukendt træningstype"))))))))</f>
        <v>15</v>
      </c>
      <c r="K192" s="60">
        <f ca="1">IF(ISERROR(VLOOKUP(F192,Table3[[#All],[Type]],1,FALSE))=FALSE(),SUMIF(OFFSET(B192,1,0,50),B192,OFFSET(K192,1,0,50)),IF(F192="","",IF(ISERROR(VLOOKUP(F192,TræningsZoner!B:B,1,FALSE))=FALSE(),NormalDistance,IF(F192="Stigningsløb",StigningsløbDistance,IF(F192="Intervalløb",IntervalDistance,IF(F192="Temposkift",TemposkiftDistance,IF(F192="konkurrenceløb",KonkurrenceløbDistance,IF(F192="Distanceløb",DistanceløbDistance,"Ukendt træningstype"))))))))</f>
        <v>2.1052631578947367</v>
      </c>
      <c r="L192" s="54"/>
      <c r="M192" s="55"/>
      <c r="N192" s="72"/>
    </row>
    <row r="193" spans="1:14" hidden="1" outlineLevel="1" x14ac:dyDescent="0.25">
      <c r="A193" s="52"/>
      <c r="B193" s="57">
        <v>42693</v>
      </c>
      <c r="C193" s="54" t="str">
        <f t="shared" si="8"/>
        <v/>
      </c>
      <c r="D193" s="54" t="str">
        <f t="shared" si="9"/>
        <v/>
      </c>
      <c r="E193" s="54"/>
      <c r="F193" s="58" t="s">
        <v>32</v>
      </c>
      <c r="G193" s="58" t="s">
        <v>43</v>
      </c>
      <c r="H193" s="58" t="str">
        <f>IF(ISERROR(VLOOKUP(F193,Table3[[#All],[Type]],1,FALSE))=FALSE(),"",IF(F193="","",IFERROR(IFERROR(TræningsZone,StigningsløbZone),IF(F193="Intervalløb",IntervalZone,IF(F193="Temposkift",TemposkiftZone,IF(F193="Konkurrenceløb","N/A",IF(F193="Distanceløb",DistanceløbZone,"Ukendt træningstype")))))))</f>
        <v>Ae2</v>
      </c>
      <c r="I193" s="58" t="str">
        <f>IF(F193="Konkurrenceløb",KonkurrenceløbHastighed,IF(ISERROR(VLOOKUP(F193,Table3[[#All],[Type]],1,FALSE))=FALSE(),"",IF(F193="","",TræningsHastighed)))</f>
        <v>6:28</v>
      </c>
      <c r="J193" s="59">
        <f ca="1">IF(ISERROR(VLOOKUP(F193,Table3[[#All],[Type]],1,FALSE))=FALSE(),SUMIF(OFFSET(B193,1,0,50),B193,OFFSET(J193,1,0,50)),IF(F193="","",IF(ISERROR(VLOOKUP(F193,TræningsZoner!B:B,1,FALSE))=FALSE(),NormalTid,IF(F193="Stigningsløb",StigningsløbTid,IF(F193="Intervalløb",IntervalTid,IF(F193="Temposkift",TemposkiftTid,IF(F193="Konkurrenceløb",KonkurrenceløbTid,IF(F193="Distanceløb",DistanceløbTid,"Ukendt træningstype"))))))))</f>
        <v>5</v>
      </c>
      <c r="K193" s="60">
        <f ca="1">IF(ISERROR(VLOOKUP(F193,Table3[[#All],[Type]],1,FALSE))=FALSE(),SUMIF(OFFSET(B193,1,0,50),B193,OFFSET(K193,1,0,50)),IF(F193="","",IF(ISERROR(VLOOKUP(F193,TræningsZoner!B:B,1,FALSE))=FALSE(),NormalDistance,IF(F193="Stigningsløb",StigningsløbDistance,IF(F193="Intervalløb",IntervalDistance,IF(F193="Temposkift",TemposkiftDistance,IF(F193="konkurrenceløb",KonkurrenceløbDistance,IF(F193="Distanceløb",DistanceløbDistance,"Ukendt træningstype"))))))))</f>
        <v>0.77319587628865982</v>
      </c>
      <c r="L193" s="54"/>
      <c r="M193" s="55"/>
      <c r="N193" s="72"/>
    </row>
    <row r="194" spans="1:14" collapsed="1" x14ac:dyDescent="0.25">
      <c r="A194" s="52">
        <f t="shared" si="5"/>
        <v>42691</v>
      </c>
      <c r="B194" s="53">
        <v>42691</v>
      </c>
      <c r="C194" s="54">
        <f t="shared" si="8"/>
        <v>47</v>
      </c>
      <c r="D194" s="54">
        <f t="shared" si="9"/>
        <v>2016</v>
      </c>
      <c r="E194" s="54" t="s">
        <v>66</v>
      </c>
      <c r="F194" s="55" t="s">
        <v>22</v>
      </c>
      <c r="G194" s="55"/>
      <c r="H194" s="55" t="str">
        <f>IF(ISERROR(VLOOKUP(F194,Table3[[#All],[Type]],1,FALSE))=FALSE(),"",IF(F194="","",IFERROR(IFERROR(TræningsZone,StigningsløbZone),IF(F194="Intervalløb",IntervalZone,IF(F194="Temposkift",TemposkiftZone,IF(F194="Konkurrenceløb","N/A",IF(F194="Distanceløb",DistanceløbZone,"Ukendt træningstype")))))))</f>
        <v/>
      </c>
      <c r="I194" s="55" t="str">
        <f>IF(F194="Konkurrenceløb",KonkurrenceløbHastighed,IF(ISERROR(VLOOKUP(F194,Table3[[#All],[Type]],1,FALSE))=FALSE(),"",IF(F194="","",TræningsHastighed)))</f>
        <v/>
      </c>
      <c r="J194" s="54">
        <f ca="1">IF(ISERROR(VLOOKUP(F194,Table3[[#All],[Type]],1,FALSE))=FALSE(),SUMIF(OFFSET(B194,1,0,50),B194,OFFSET(J194,1,0,50)),IF(F194="","",IF(ISERROR(VLOOKUP(F194,TræningsZoner!B:B,1,FALSE))=FALSE(),NormalTid,IF(F194="Stigningsløb",StigningsløbTid,IF(F194="Intervalløb",IntervalTid,IF(F194="Temposkift",TemposkiftTid,IF(F194="Konkurrenceløb",KonkurrenceløbTid,IF(F194="Distanceløb",DistanceløbTid,"Ukendt træningstype"))))))))</f>
        <v>60</v>
      </c>
      <c r="K194" s="56">
        <f ca="1">IF(ISERROR(VLOOKUP(F194,Table3[[#All],[Type]],1,FALSE))=FALSE(),SUMIF(OFFSET(B194,1,0,50),B194,OFFSET(K194,1,0,50)),IF(F194="","",IF(ISERROR(VLOOKUP(F194,TræningsZoner!B:B,1,FALSE))=FALSE(),NormalDistance,IF(F194="Stigningsløb",StigningsløbDistance,IF(F194="Intervalløb",IntervalDistance,IF(F194="Temposkift",TemposkiftDistance,IF(F194="konkurrenceløb",KonkurrenceløbDistance,IF(F194="Distanceløb",DistanceløbDistance,"Ukendt træningstype"))))))))</f>
        <v>8.3363603441464385</v>
      </c>
      <c r="L194" s="54"/>
      <c r="M194" s="55"/>
      <c r="N194" s="72"/>
    </row>
    <row r="195" spans="1:14" hidden="1" outlineLevel="1" x14ac:dyDescent="0.25">
      <c r="A195" s="52"/>
      <c r="B195" s="57">
        <v>42691</v>
      </c>
      <c r="C195" s="54" t="str">
        <f t="shared" si="8"/>
        <v/>
      </c>
      <c r="D195" s="54" t="str">
        <f t="shared" si="9"/>
        <v/>
      </c>
      <c r="E195" s="54"/>
      <c r="F195" s="58" t="s">
        <v>23</v>
      </c>
      <c r="G195" s="58" t="s">
        <v>33</v>
      </c>
      <c r="H195" s="58" t="str">
        <f>IF(ISERROR(VLOOKUP(F195,Table3[[#All],[Type]],1,FALSE))=FALSE(),"",IF(F195="","",IFERROR(IFERROR(TræningsZone,StigningsløbZone),IF(F195="Intervalløb",IntervalZone,IF(F195="Temposkift",TemposkiftZone,IF(F195="Konkurrenceløb","N/A",IF(F195="Distanceløb",DistanceløbZone,"Ukendt træningstype")))))))</f>
        <v>Ae1</v>
      </c>
      <c r="I195" s="58" t="str">
        <f>IF(F195="Konkurrenceløb",KonkurrenceløbHastighed,IF(ISERROR(VLOOKUP(F195,Table3[[#All],[Type]],1,FALSE))=FALSE(),"",IF(F195="","",TræningsHastighed)))</f>
        <v>7:07,5</v>
      </c>
      <c r="J195" s="59">
        <f ca="1">IF(ISERROR(VLOOKUP(F195,Table3[[#All],[Type]],1,FALSE))=FALSE(),SUMIF(OFFSET(B195,1,0,50),B195,OFFSET(J195,1,0,50)),IF(F195="","",IF(ISERROR(VLOOKUP(F195,TræningsZoner!B:B,1,FALSE))=FALSE(),NormalTid,IF(F195="Stigningsløb",StigningsløbTid,IF(F195="Intervalløb",IntervalTid,IF(F195="Temposkift",TemposkiftTid,IF(F195="Konkurrenceløb",KonkurrenceløbTid,IF(F195="Distanceløb",DistanceløbTid,"Ukendt træningstype"))))))))</f>
        <v>20</v>
      </c>
      <c r="K195" s="60">
        <f ca="1">IF(ISERROR(VLOOKUP(F195,Table3[[#All],[Type]],1,FALSE))=FALSE(),SUMIF(OFFSET(B195,1,0,50),B195,OFFSET(K195,1,0,50)),IF(F195="","",IF(ISERROR(VLOOKUP(F195,TræningsZoner!B:B,1,FALSE))=FALSE(),NormalDistance,IF(F195="Stigningsløb",StigningsløbDistance,IF(F195="Intervalløb",IntervalDistance,IF(F195="Temposkift",TemposkiftDistance,IF(F195="konkurrenceløb",KonkurrenceløbDistance,IF(F195="Distanceløb",DistanceløbDistance,"Ukendt træningstype"))))))))</f>
        <v>2.807017543859649</v>
      </c>
      <c r="L195" s="54"/>
      <c r="M195" s="55"/>
      <c r="N195" s="72"/>
    </row>
    <row r="196" spans="1:14" hidden="1" outlineLevel="1" x14ac:dyDescent="0.25">
      <c r="A196" s="52"/>
      <c r="B196" s="57">
        <v>42691</v>
      </c>
      <c r="C196" s="54" t="str">
        <f t="shared" si="8"/>
        <v/>
      </c>
      <c r="D196" s="54" t="str">
        <f t="shared" si="9"/>
        <v/>
      </c>
      <c r="E196" s="54"/>
      <c r="F196" s="58" t="s">
        <v>39</v>
      </c>
      <c r="G196" s="58" t="s">
        <v>34</v>
      </c>
      <c r="H196" s="58" t="str">
        <f>IF(ISERROR(VLOOKUP(F196,Table3[[#All],[Type]],1,FALSE))=FALSE(),"",IF(F196="","",IFERROR(IFERROR(TræningsZone,StigningsløbZone),IF(F196="Intervalløb",IntervalZone,IF(F196="Temposkift",TemposkiftZone,IF(F196="Konkurrenceløb","N/A",IF(F196="Distanceløb",DistanceløbZone,"Ukendt træningstype")))))))</f>
        <v>MT</v>
      </c>
      <c r="I196" s="58" t="str">
        <f>IF(F196="Konkurrenceløb",KonkurrenceløbHastighed,IF(ISERROR(VLOOKUP(F196,Table3[[#All],[Type]],1,FALSE))=FALSE(),"",IF(F196="","",TræningsHastighed)))</f>
        <v>6:24</v>
      </c>
      <c r="J196" s="59">
        <f ca="1">IF(ISERROR(VLOOKUP(F196,Table3[[#All],[Type]],1,FALSE))=FALSE(),SUMIF(OFFSET(B196,1,0,50),B196,OFFSET(J196,1,0,50)),IF(F196="","",IF(ISERROR(VLOOKUP(F196,TræningsZoner!B:B,1,FALSE))=FALSE(),NormalTid,IF(F196="Stigningsløb",StigningsløbTid,IF(F196="Intervalløb",IntervalTid,IF(F196="Temposkift",TemposkiftTid,IF(F196="Konkurrenceløb",KonkurrenceløbTid,IF(F196="Distanceløb",DistanceløbTid,"Ukendt træningstype"))))))))</f>
        <v>10</v>
      </c>
      <c r="K196" s="60">
        <f ca="1">IF(ISERROR(VLOOKUP(F196,Table3[[#All],[Type]],1,FALSE))=FALSE(),SUMIF(OFFSET(B196,1,0,50),B196,OFFSET(K196,1,0,50)),IF(F196="","",IF(ISERROR(VLOOKUP(F196,TræningsZoner!B:B,1,FALSE))=FALSE(),NormalDistance,IF(F196="Stigningsløb",StigningsløbDistance,IF(F196="Intervalløb",IntervalDistance,IF(F196="Temposkift",TemposkiftDistance,IF(F196="konkurrenceløb",KonkurrenceløbDistance,IF(F196="Distanceløb",DistanceløbDistance,"Ukendt træningstype"))))))))</f>
        <v>1.5625</v>
      </c>
      <c r="L196" s="54"/>
      <c r="M196" s="55"/>
      <c r="N196" s="72"/>
    </row>
    <row r="197" spans="1:14" hidden="1" outlineLevel="1" x14ac:dyDescent="0.25">
      <c r="A197" s="52"/>
      <c r="B197" s="57">
        <v>42691</v>
      </c>
      <c r="C197" s="54" t="str">
        <f t="shared" si="8"/>
        <v/>
      </c>
      <c r="D197" s="54" t="str">
        <f t="shared" si="9"/>
        <v/>
      </c>
      <c r="E197" s="54"/>
      <c r="F197" s="58" t="s">
        <v>41</v>
      </c>
      <c r="G197" s="58" t="s">
        <v>34</v>
      </c>
      <c r="H197" s="58" t="str">
        <f>IF(ISERROR(VLOOKUP(F197,Table3[[#All],[Type]],1,FALSE))=FALSE(),"",IF(F197="","",IFERROR(IFERROR(TræningsZone,StigningsløbZone),IF(F197="Intervalløb",IntervalZone,IF(F197="Temposkift",TemposkiftZone,IF(F197="Konkurrenceløb","N/A",IF(F197="Distanceløb",DistanceløbZone,"Ukendt træningstype")))))))</f>
        <v>Rest</v>
      </c>
      <c r="I197" s="58" t="str">
        <f>IF(F197="Konkurrenceløb",KonkurrenceløbHastighed,IF(ISERROR(VLOOKUP(F197,Table3[[#All],[Type]],1,FALSE))=FALSE(),"",IF(F197="","",TræningsHastighed)))</f>
        <v>9:59,5</v>
      </c>
      <c r="J197" s="59">
        <f ca="1">IF(ISERROR(VLOOKUP(F197,Table3[[#All],[Type]],1,FALSE))=FALSE(),SUMIF(OFFSET(B197,1,0,50),B197,OFFSET(J197,1,0,50)),IF(F197="","",IF(ISERROR(VLOOKUP(F197,TræningsZoner!B:B,1,FALSE))=FALSE(),NormalTid,IF(F197="Stigningsløb",StigningsløbTid,IF(F197="Intervalløb",IntervalTid,IF(F197="Temposkift",TemposkiftTid,IF(F197="Konkurrenceløb",KonkurrenceløbTid,IF(F197="Distanceløb",DistanceløbTid,"Ukendt træningstype"))))))))</f>
        <v>10</v>
      </c>
      <c r="K197" s="60">
        <f ca="1">IF(ISERROR(VLOOKUP(F197,Table3[[#All],[Type]],1,FALSE))=FALSE(),SUMIF(OFFSET(B197,1,0,50),B197,OFFSET(K197,1,0,50)),IF(F197="","",IF(ISERROR(VLOOKUP(F197,TræningsZoner!B:B,1,FALSE))=FALSE(),NormalDistance,IF(F197="Stigningsløb",StigningsløbDistance,IF(F197="Intervalløb",IntervalDistance,IF(F197="Temposkift",TemposkiftDistance,IF(F197="konkurrenceløb",KonkurrenceløbDistance,IF(F197="Distanceløb",DistanceløbDistance,"Ukendt træningstype"))))))))</f>
        <v>1.0008340283569641</v>
      </c>
      <c r="L197" s="54"/>
      <c r="M197" s="55"/>
      <c r="N197" s="72"/>
    </row>
    <row r="198" spans="1:14" hidden="1" outlineLevel="1" x14ac:dyDescent="0.25">
      <c r="A198" s="52"/>
      <c r="B198" s="57">
        <v>42691</v>
      </c>
      <c r="C198" s="54" t="str">
        <f t="shared" si="8"/>
        <v/>
      </c>
      <c r="D198" s="54" t="str">
        <f t="shared" si="9"/>
        <v/>
      </c>
      <c r="E198" s="54"/>
      <c r="F198" s="58" t="s">
        <v>39</v>
      </c>
      <c r="G198" s="58" t="s">
        <v>34</v>
      </c>
      <c r="H198" s="58" t="str">
        <f>IF(ISERROR(VLOOKUP(F198,Table3[[#All],[Type]],1,FALSE))=FALSE(),"",IF(F198="","",IFERROR(IFERROR(TræningsZone,StigningsløbZone),IF(F198="Intervalløb",IntervalZone,IF(F198="Temposkift",TemposkiftZone,IF(F198="Konkurrenceløb","N/A",IF(F198="Distanceløb",DistanceløbZone,"Ukendt træningstype")))))))</f>
        <v>MT</v>
      </c>
      <c r="I198" s="58" t="str">
        <f>IF(F198="Konkurrenceløb",KonkurrenceløbHastighed,IF(ISERROR(VLOOKUP(F198,Table3[[#All],[Type]],1,FALSE))=FALSE(),"",IF(F198="","",TræningsHastighed)))</f>
        <v>6:24</v>
      </c>
      <c r="J198" s="59">
        <f ca="1">IF(ISERROR(VLOOKUP(F198,Table3[[#All],[Type]],1,FALSE))=FALSE(),SUMIF(OFFSET(B198,1,0,50),B198,OFFSET(J198,1,0,50)),IF(F198="","",IF(ISERROR(VLOOKUP(F198,TræningsZoner!B:B,1,FALSE))=FALSE(),NormalTid,IF(F198="Stigningsløb",StigningsløbTid,IF(F198="Intervalløb",IntervalTid,IF(F198="Temposkift",TemposkiftTid,IF(F198="Konkurrenceløb",KonkurrenceløbTid,IF(F198="Distanceløb",DistanceløbTid,"Ukendt træningstype"))))))))</f>
        <v>10</v>
      </c>
      <c r="K198" s="60">
        <f ca="1">IF(ISERROR(VLOOKUP(F198,Table3[[#All],[Type]],1,FALSE))=FALSE(),SUMIF(OFFSET(B198,1,0,50),B198,OFFSET(K198,1,0,50)),IF(F198="","",IF(ISERROR(VLOOKUP(F198,TræningsZoner!B:B,1,FALSE))=FALSE(),NormalDistance,IF(F198="Stigningsløb",StigningsløbDistance,IF(F198="Intervalløb",IntervalDistance,IF(F198="Temposkift",TemposkiftDistance,IF(F198="konkurrenceløb",KonkurrenceløbDistance,IF(F198="Distanceløb",DistanceløbDistance,"Ukendt træningstype"))))))))</f>
        <v>1.5625</v>
      </c>
      <c r="L198" s="54"/>
      <c r="M198" s="55"/>
      <c r="N198" s="72"/>
    </row>
    <row r="199" spans="1:14" hidden="1" outlineLevel="1" x14ac:dyDescent="0.25">
      <c r="A199" s="52"/>
      <c r="B199" s="57">
        <v>42691</v>
      </c>
      <c r="C199" s="54" t="str">
        <f t="shared" si="8"/>
        <v/>
      </c>
      <c r="D199" s="54" t="str">
        <f t="shared" si="9"/>
        <v/>
      </c>
      <c r="E199" s="54"/>
      <c r="F199" s="58" t="s">
        <v>23</v>
      </c>
      <c r="G199" s="58" t="s">
        <v>34</v>
      </c>
      <c r="H199" s="58" t="str">
        <f>IF(ISERROR(VLOOKUP(F199,Table3[[#All],[Type]],1,FALSE))=FALSE(),"",IF(F199="","",IFERROR(IFERROR(TræningsZone,StigningsløbZone),IF(F199="Intervalløb",IntervalZone,IF(F199="Temposkift",TemposkiftZone,IF(F199="Konkurrenceløb","N/A",IF(F199="Distanceløb",DistanceløbZone,"Ukendt træningstype")))))))</f>
        <v>Ae1</v>
      </c>
      <c r="I199" s="58" t="str">
        <f>IF(F199="Konkurrenceløb",KonkurrenceløbHastighed,IF(ISERROR(VLOOKUP(F199,Table3[[#All],[Type]],1,FALSE))=FALSE(),"",IF(F199="","",TræningsHastighed)))</f>
        <v>7:07,5</v>
      </c>
      <c r="J199" s="59">
        <f ca="1">IF(ISERROR(VLOOKUP(F199,Table3[[#All],[Type]],1,FALSE))=FALSE(),SUMIF(OFFSET(B199,1,0,50),B199,OFFSET(J199,1,0,50)),IF(F199="","",IF(ISERROR(VLOOKUP(F199,TræningsZoner!B:B,1,FALSE))=FALSE(),NormalTid,IF(F199="Stigningsløb",StigningsløbTid,IF(F199="Intervalløb",IntervalTid,IF(F199="Temposkift",TemposkiftTid,IF(F199="Konkurrenceløb",KonkurrenceløbTid,IF(F199="Distanceløb",DistanceløbTid,"Ukendt træningstype"))))))))</f>
        <v>10</v>
      </c>
      <c r="K199" s="60">
        <f ca="1">IF(ISERROR(VLOOKUP(F199,Table3[[#All],[Type]],1,FALSE))=FALSE(),SUMIF(OFFSET(B199,1,0,50),B199,OFFSET(K199,1,0,50)),IF(F199="","",IF(ISERROR(VLOOKUP(F199,TræningsZoner!B:B,1,FALSE))=FALSE(),NormalDistance,IF(F199="Stigningsløb",StigningsløbDistance,IF(F199="Intervalløb",IntervalDistance,IF(F199="Temposkift",TemposkiftDistance,IF(F199="konkurrenceløb",KonkurrenceløbDistance,IF(F199="Distanceløb",DistanceløbDistance,"Ukendt træningstype"))))))))</f>
        <v>1.4035087719298245</v>
      </c>
      <c r="L199" s="54"/>
      <c r="M199" s="55"/>
      <c r="N199" s="72"/>
    </row>
    <row r="200" spans="1:14" collapsed="1" x14ac:dyDescent="0.25">
      <c r="A200" s="52">
        <f t="shared" si="5"/>
        <v>42689</v>
      </c>
      <c r="B200" s="53">
        <v>42689</v>
      </c>
      <c r="C200" s="54">
        <f t="shared" si="8"/>
        <v>47</v>
      </c>
      <c r="D200" s="54">
        <f t="shared" si="9"/>
        <v>2016</v>
      </c>
      <c r="E200" s="54" t="s">
        <v>66</v>
      </c>
      <c r="F200" s="55" t="s">
        <v>55</v>
      </c>
      <c r="G200" s="55"/>
      <c r="H200" s="55" t="str">
        <f>IF(ISERROR(VLOOKUP(F200,Table3[[#All],[Type]],1,FALSE))=FALSE(),"",IF(F200="","",IFERROR(IFERROR(TræningsZone,StigningsløbZone),IF(F200="Intervalløb",IntervalZone,IF(F200="Temposkift",TemposkiftZone,IF(F200="Konkurrenceløb","N/A",IF(F200="Distanceløb",DistanceløbZone,"Ukendt træningstype")))))))</f>
        <v/>
      </c>
      <c r="I200" s="55" t="str">
        <f>IF(F200="Konkurrenceløb",KonkurrenceløbHastighed,IF(ISERROR(VLOOKUP(F200,Table3[[#All],[Type]],1,FALSE))=FALSE(),"",IF(F200="","",TræningsHastighed)))</f>
        <v/>
      </c>
      <c r="J200" s="54">
        <f ca="1">IF(ISERROR(VLOOKUP(F200,Table3[[#All],[Type]],1,FALSE))=FALSE(),SUMIF(OFFSET(B200,1,0,50),B200,OFFSET(J200,1,0,50)),IF(F200="","",IF(ISERROR(VLOOKUP(F200,TræningsZoner!B:B,1,FALSE))=FALSE(),NormalTid,IF(F200="Stigningsløb",StigningsløbTid,IF(F200="Intervalløb",IntervalTid,IF(F200="Temposkift",TemposkiftTid,IF(F200="Konkurrenceløb",KonkurrenceløbTid,IF(F200="Distanceløb",DistanceløbTid,"Ukendt træningstype"))))))))</f>
        <v>70.376666666666665</v>
      </c>
      <c r="K200" s="56">
        <f ca="1">IF(ISERROR(VLOOKUP(F200,Table3[[#All],[Type]],1,FALSE))=FALSE(),SUMIF(OFFSET(B200,1,0,50),B200,OFFSET(K200,1,0,50)),IF(F200="","",IF(ISERROR(VLOOKUP(F200,TræningsZoner!B:B,1,FALSE))=FALSE(),NormalDistance,IF(F200="Stigningsløb",StigningsløbDistance,IF(F200="Intervalløb",IntervalDistance,IF(F200="Temposkift",TemposkiftDistance,IF(F200="konkurrenceløb",KonkurrenceløbDistance,IF(F200="Distanceløb",DistanceløbDistance,"Ukendt træningstype"))))))))</f>
        <v>9.910776524296562</v>
      </c>
      <c r="L200" s="54"/>
      <c r="M200" s="55"/>
      <c r="N200" s="72"/>
    </row>
    <row r="201" spans="1:14" s="26" customFormat="1" hidden="1" outlineLevel="1" x14ac:dyDescent="0.25">
      <c r="A201" s="61"/>
      <c r="B201" s="57">
        <v>42689</v>
      </c>
      <c r="C201" s="54" t="str">
        <f t="shared" si="8"/>
        <v/>
      </c>
      <c r="D201" s="54" t="str">
        <f t="shared" si="9"/>
        <v/>
      </c>
      <c r="E201" s="54"/>
      <c r="F201" s="58" t="s">
        <v>23</v>
      </c>
      <c r="G201" s="58" t="s">
        <v>26</v>
      </c>
      <c r="H201" s="58" t="str">
        <f>IF(ISERROR(VLOOKUP(F201,Table3[[#All],[Type]],1,FALSE))=FALSE(),"",IF(F201="","",IFERROR(IFERROR(TræningsZone,StigningsløbZone),IF(F201="Intervalløb",IntervalZone,IF(F201="Temposkift",TemposkiftZone,IF(F201="Konkurrenceløb","N/A",IF(F201="Distanceløb",DistanceløbZone,"Ukendt træningstype")))))))</f>
        <v>Ae1</v>
      </c>
      <c r="I201" s="58" t="str">
        <f>IF(F201="Konkurrenceløb",KonkurrenceløbHastighed,IF(ISERROR(VLOOKUP(F201,Table3[[#All],[Type]],1,FALSE))=FALSE(),"",IF(F201="","",TræningsHastighed)))</f>
        <v>7:07,5</v>
      </c>
      <c r="J201" s="59">
        <f ca="1">IF(ISERROR(VLOOKUP(F201,Table3[[#All],[Type]],1,FALSE))=FALSE(),SUMIF(OFFSET(B201,1,0,50),B201,OFFSET(J201,1,0,50)),IF(F201="","",IF(ISERROR(VLOOKUP(F201,TræningsZoner!B:B,1,FALSE))=FALSE(),NormalTid,IF(F201="Stigningsløb",StigningsløbTid,IF(F201="Intervalløb",IntervalTid,IF(F201="Temposkift",TemposkiftTid,IF(F201="Konkurrenceløb",KonkurrenceløbTid,IF(F201="Distanceløb",DistanceløbTid,"Ukendt træningstype"))))))))</f>
        <v>15</v>
      </c>
      <c r="K201" s="60">
        <f ca="1">IF(ISERROR(VLOOKUP(F201,Table3[[#All],[Type]],1,FALSE))=FALSE(),SUMIF(OFFSET(B201,1,0,50),B201,OFFSET(K201,1,0,50)),IF(F201="","",IF(ISERROR(VLOOKUP(F201,TræningsZoner!B:B,1,FALSE))=FALSE(),NormalDistance,IF(F201="Stigningsløb",StigningsløbDistance,IF(F201="Intervalløb",IntervalDistance,IF(F201="Temposkift",TemposkiftDistance,IF(F201="konkurrenceløb",KonkurrenceløbDistance,IF(F201="Distanceløb",DistanceløbDistance,"Ukendt træningstype"))))))))</f>
        <v>2.1052631578947367</v>
      </c>
      <c r="L201" s="54"/>
      <c r="M201" s="55"/>
      <c r="N201" s="72"/>
    </row>
    <row r="202" spans="1:14" s="26" customFormat="1" hidden="1" outlineLevel="1" x14ac:dyDescent="0.25">
      <c r="A202" s="61"/>
      <c r="B202" s="57">
        <v>42689</v>
      </c>
      <c r="C202" s="54" t="str">
        <f t="shared" si="8"/>
        <v/>
      </c>
      <c r="D202" s="54" t="str">
        <f t="shared" si="9"/>
        <v/>
      </c>
      <c r="E202" s="54"/>
      <c r="F202" s="58" t="s">
        <v>27</v>
      </c>
      <c r="G202" s="58" t="s">
        <v>28</v>
      </c>
      <c r="H202" s="58" t="str">
        <f>IF(ISERROR(VLOOKUP(F202,Table3[[#All],[Type]],1,FALSE))=FALSE(),"",IF(F202="","",IFERROR(IFERROR(TræningsZone,StigningsløbZone),IF(F202="Intervalløb",IntervalZone,IF(F202="Temposkift",TemposkiftZone,IF(F202="Konkurrenceløb","N/A",IF(F202="Distanceløb",DistanceløbZone,"Ukendt træningstype")))))))</f>
        <v>AT</v>
      </c>
      <c r="I202" s="58" t="str">
        <f>IF(F202="Konkurrenceløb",KonkurrenceløbHastighed,IF(ISERROR(VLOOKUP(F202,Table3[[#All],[Type]],1,FALSE))=FALSE(),"",IF(F202="","",TræningsHastighed)))</f>
        <v>5:56</v>
      </c>
      <c r="J202" s="59">
        <f ca="1">IF(ISERROR(VLOOKUP(F202,Table3[[#All],[Type]],1,FALSE))=FALSE(),SUMIF(OFFSET(B202,1,0,50),B202,OFFSET(J202,1,0,50)),IF(F202="","",IF(ISERROR(VLOOKUP(F202,TræningsZoner!B:B,1,FALSE))=FALSE(),NormalTid,IF(F202="Stigningsløb",StigningsløbTid,IF(F202="Intervalløb",IntervalTid,IF(F202="Temposkift",TemposkiftTid,IF(F202="Konkurrenceløb",KonkurrenceløbTid,IF(F202="Distanceløb",DistanceløbTid,"Ukendt træningstype"))))))))</f>
        <v>1.78</v>
      </c>
      <c r="K202" s="60">
        <f ca="1">IF(ISERROR(VLOOKUP(F202,Table3[[#All],[Type]],1,FALSE))=FALSE(),SUMIF(OFFSET(B202,1,0,50),B202,OFFSET(K202,1,0,50)),IF(F202="","",IF(ISERROR(VLOOKUP(F202,TræningsZoner!B:B,1,FALSE))=FALSE(),NormalDistance,IF(F202="Stigningsløb",StigningsløbDistance,IF(F202="Intervalløb",IntervalDistance,IF(F202="Temposkift",TemposkiftDistance,IF(F202="konkurrenceløb",KonkurrenceløbDistance,IF(F202="Distanceløb",DistanceløbDistance,"Ukendt træningstype"))))))))</f>
        <v>0.3</v>
      </c>
      <c r="L202" s="54"/>
      <c r="M202" s="55"/>
      <c r="N202" s="72"/>
    </row>
    <row r="203" spans="1:14" s="26" customFormat="1" hidden="1" outlineLevel="1" x14ac:dyDescent="0.25">
      <c r="A203" s="61"/>
      <c r="B203" s="57">
        <v>42689</v>
      </c>
      <c r="C203" s="54" t="str">
        <f t="shared" si="8"/>
        <v/>
      </c>
      <c r="D203" s="54" t="str">
        <f t="shared" si="9"/>
        <v/>
      </c>
      <c r="E203" s="54"/>
      <c r="F203" s="58" t="s">
        <v>56</v>
      </c>
      <c r="G203" s="58" t="s">
        <v>68</v>
      </c>
      <c r="H203" s="58" t="str">
        <f>IF(ISERROR(VLOOKUP(F203,Table3[[#All],[Type]],1,FALSE))=FALSE(),"",IF(F203="","",IFERROR(IFERROR(TræningsZone,StigningsløbZone),IF(F203="Intervalløb",IntervalZone,IF(F203="Temposkift",TemposkiftZone,IF(F203="Konkurrenceløb","N/A",IF(F203="Distanceløb",DistanceløbZone,"Ukendt træningstype")))))))</f>
        <v>MT</v>
      </c>
      <c r="I203" s="58" t="str">
        <f>IF(F203="Konkurrenceløb",KonkurrenceløbHastighed,IF(ISERROR(VLOOKUP(F203,Table3[[#All],[Type]],1,FALSE))=FALSE(),"",IF(F203="","",TræningsHastighed)))</f>
        <v>6:24</v>
      </c>
      <c r="J203" s="59">
        <f ca="1">IF(ISERROR(VLOOKUP(F203,Table3[[#All],[Type]],1,FALSE))=FALSE(),SUMIF(OFFSET(B203,1,0,50),B203,OFFSET(J203,1,0,50)),IF(F203="","",IF(ISERROR(VLOOKUP(F203,TræningsZoner!B:B,1,FALSE))=FALSE(),NormalTid,IF(F203="Stigningsløb",StigningsløbTid,IF(F203="Intervalløb",IntervalTid,IF(F203="Temposkift",TemposkiftTid,IF(F203="Konkurrenceløb",KonkurrenceløbTid,IF(F203="Distanceløb",DistanceløbTid,"Ukendt træningstype"))))))))</f>
        <v>6.4</v>
      </c>
      <c r="K203" s="60">
        <f ca="1">IF(ISERROR(VLOOKUP(F203,Table3[[#All],[Type]],1,FALSE))=FALSE(),SUMIF(OFFSET(B203,1,0,50),B203,OFFSET(K203,1,0,50)),IF(F203="","",IF(ISERROR(VLOOKUP(F203,TræningsZoner!B:B,1,FALSE))=FALSE(),NormalDistance,IF(F203="Stigningsløb",StigningsløbDistance,IF(F203="Intervalløb",IntervalDistance,IF(F203="Temposkift",TemposkiftDistance,IF(F203="konkurrenceløb",KonkurrenceløbDistance,IF(F203="Distanceløb",DistanceløbDistance,"Ukendt træningstype"))))))))</f>
        <v>1</v>
      </c>
      <c r="L203" s="54"/>
      <c r="M203" s="55"/>
      <c r="N203" s="72"/>
    </row>
    <row r="204" spans="1:14" s="26" customFormat="1" hidden="1" outlineLevel="1" x14ac:dyDescent="0.25">
      <c r="A204" s="61"/>
      <c r="B204" s="57">
        <v>42689</v>
      </c>
      <c r="C204" s="54" t="str">
        <f t="shared" si="8"/>
        <v/>
      </c>
      <c r="D204" s="54" t="str">
        <f t="shared" si="9"/>
        <v/>
      </c>
      <c r="E204" s="54"/>
      <c r="F204" s="58" t="s">
        <v>56</v>
      </c>
      <c r="G204" s="58" t="s">
        <v>58</v>
      </c>
      <c r="H204" s="58" t="str">
        <f>IF(ISERROR(VLOOKUP(F204,Table3[[#All],[Type]],1,FALSE))=FALSE(),"",IF(F204="","",IFERROR(IFERROR(TræningsZone,StigningsløbZone),IF(F204="Intervalløb",IntervalZone,IF(F204="Temposkift",TemposkiftZone,IF(F204="Konkurrenceløb","N/A",IF(F204="Distanceløb",DistanceløbZone,"Ukendt træningstype")))))))</f>
        <v>AT</v>
      </c>
      <c r="I204" s="58" t="str">
        <f>IF(F204="Konkurrenceløb",KonkurrenceløbHastighed,IF(ISERROR(VLOOKUP(F204,Table3[[#All],[Type]],1,FALSE))=FALSE(),"",IF(F204="","",TræningsHastighed)))</f>
        <v>5:56</v>
      </c>
      <c r="J204" s="59">
        <f ca="1">IF(ISERROR(VLOOKUP(F204,Table3[[#All],[Type]],1,FALSE))=FALSE(),SUMIF(OFFSET(B204,1,0,50),B204,OFFSET(J204,1,0,50)),IF(F204="","",IF(ISERROR(VLOOKUP(F204,TræningsZoner!B:B,1,FALSE))=FALSE(),NormalTid,IF(F204="Stigningsløb",StigningsløbTid,IF(F204="Intervalløb",IntervalTid,IF(F204="Temposkift",TemposkiftTid,IF(F204="Konkurrenceløb",KonkurrenceløbTid,IF(F204="Distanceløb",DistanceløbTid,"Ukendt træningstype"))))))))</f>
        <v>2.9666666666666668</v>
      </c>
      <c r="K204" s="60">
        <f ca="1">IF(ISERROR(VLOOKUP(F204,Table3[[#All],[Type]],1,FALSE))=FALSE(),SUMIF(OFFSET(B204,1,0,50),B204,OFFSET(K204,1,0,50)),IF(F204="","",IF(ISERROR(VLOOKUP(F204,TræningsZoner!B:B,1,FALSE))=FALSE(),NormalDistance,IF(F204="Stigningsløb",StigningsløbDistance,IF(F204="Intervalløb",IntervalDistance,IF(F204="Temposkift",TemposkiftDistance,IF(F204="konkurrenceløb",KonkurrenceløbDistance,IF(F204="Distanceløb",DistanceløbDistance,"Ukendt træningstype"))))))))</f>
        <v>0.5</v>
      </c>
      <c r="L204" s="54"/>
      <c r="M204" s="55"/>
      <c r="N204" s="72"/>
    </row>
    <row r="205" spans="1:14" s="26" customFormat="1" hidden="1" outlineLevel="1" x14ac:dyDescent="0.25">
      <c r="A205" s="61"/>
      <c r="B205" s="57">
        <v>42689</v>
      </c>
      <c r="C205" s="54" t="str">
        <f t="shared" si="8"/>
        <v/>
      </c>
      <c r="D205" s="54" t="str">
        <f t="shared" si="9"/>
        <v/>
      </c>
      <c r="E205" s="54"/>
      <c r="F205" s="58" t="s">
        <v>41</v>
      </c>
      <c r="G205" s="58" t="s">
        <v>59</v>
      </c>
      <c r="H205" s="58" t="str">
        <f>IF(ISERROR(VLOOKUP(F205,Table3[[#All],[Type]],1,FALSE))=FALSE(),"",IF(F205="","",IFERROR(IFERROR(TræningsZone,StigningsløbZone),IF(F205="Intervalløb",IntervalZone,IF(F205="Temposkift",TemposkiftZone,IF(F205="Konkurrenceløb","N/A",IF(F205="Distanceløb",DistanceløbZone,"Ukendt træningstype")))))))</f>
        <v>Rest</v>
      </c>
      <c r="I205" s="58" t="str">
        <f>IF(F205="Konkurrenceløb",KonkurrenceløbHastighed,IF(ISERROR(VLOOKUP(F205,Table3[[#All],[Type]],1,FALSE))=FALSE(),"",IF(F205="","",TræningsHastighed)))</f>
        <v>9:59,5</v>
      </c>
      <c r="J205" s="59">
        <f ca="1">IF(ISERROR(VLOOKUP(F205,Table3[[#All],[Type]],1,FALSE))=FALSE(),SUMIF(OFFSET(B205,1,0,50),B205,OFFSET(J205,1,0,50)),IF(F205="","",IF(ISERROR(VLOOKUP(F205,TræningsZoner!B:B,1,FALSE))=FALSE(),NormalTid,IF(F205="Stigningsløb",StigningsløbTid,IF(F205="Intervalløb",IntervalTid,IF(F205="Temposkift",TemposkiftTid,IF(F205="Konkurrenceløb",KonkurrenceløbTid,IF(F205="Distanceløb",DistanceløbTid,"Ukendt træningstype"))))))))</f>
        <v>3</v>
      </c>
      <c r="K205" s="60">
        <f ca="1">IF(ISERROR(VLOOKUP(F205,Table3[[#All],[Type]],1,FALSE))=FALSE(),SUMIF(OFFSET(B205,1,0,50),B205,OFFSET(K205,1,0,50)),IF(F205="","",IF(ISERROR(VLOOKUP(F205,TræningsZoner!B:B,1,FALSE))=FALSE(),NormalDistance,IF(F205="Stigningsløb",StigningsløbDistance,IF(F205="Intervalløb",IntervalDistance,IF(F205="Temposkift",TemposkiftDistance,IF(F205="konkurrenceløb",KonkurrenceløbDistance,IF(F205="Distanceløb",DistanceløbDistance,"Ukendt træningstype"))))))))</f>
        <v>0.30025020850708922</v>
      </c>
      <c r="L205" s="54"/>
      <c r="M205" s="55"/>
      <c r="N205" s="72"/>
    </row>
    <row r="206" spans="1:14" s="26" customFormat="1" hidden="1" outlineLevel="1" x14ac:dyDescent="0.25">
      <c r="A206" s="61"/>
      <c r="B206" s="57">
        <v>42689</v>
      </c>
      <c r="C206" s="54" t="str">
        <f t="shared" si="8"/>
        <v/>
      </c>
      <c r="D206" s="54" t="str">
        <f t="shared" si="9"/>
        <v/>
      </c>
      <c r="E206" s="54"/>
      <c r="F206" s="58" t="s">
        <v>29</v>
      </c>
      <c r="G206" s="58" t="s">
        <v>71</v>
      </c>
      <c r="H206" s="58" t="str">
        <f>IF(ISERROR(VLOOKUP(F206,Table3[[#All],[Type]],1,FALSE))=FALSE(),"",IF(F206="","",IFERROR(IFERROR(TræningsZone,StigningsløbZone),IF(F206="Intervalløb",IntervalZone,IF(F206="Temposkift",TemposkiftZone,IF(F206="Konkurrenceløb","N/A",IF(F206="Distanceløb",DistanceløbZone,"Ukendt træningstype")))))))</f>
        <v>AT</v>
      </c>
      <c r="I206" s="58" t="str">
        <f>IF(F206="Konkurrenceløb",KonkurrenceløbHastighed,IF(ISERROR(VLOOKUP(F206,Table3[[#All],[Type]],1,FALSE))=FALSE(),"",IF(F206="","",TræningsHastighed)))</f>
        <v>5:56</v>
      </c>
      <c r="J206" s="59">
        <f ca="1">IF(ISERROR(VLOOKUP(F206,Table3[[#All],[Type]],1,FALSE))=FALSE(),SUMIF(OFFSET(B206,1,0,50),B206,OFFSET(J206,1,0,50)),IF(F206="","",IF(ISERROR(VLOOKUP(F206,TræningsZoner!B:B,1,FALSE))=FALSE(),NormalTid,IF(F206="Stigningsløb",StigningsløbTid,IF(F206="Intervalløb",IntervalTid,IF(F206="Temposkift",TemposkiftTid,IF(F206="Konkurrenceløb",KonkurrenceløbTid,IF(F206="Distanceløb",DistanceløbTid,"Ukendt træningstype"))))))))</f>
        <v>26.230000000000004</v>
      </c>
      <c r="K206" s="60">
        <f ca="1">IF(ISERROR(VLOOKUP(F206,Table3[[#All],[Type]],1,FALSE))=FALSE(),SUMIF(OFFSET(B206,1,0,50),B206,OFFSET(K206,1,0,50)),IF(F206="","",IF(ISERROR(VLOOKUP(F206,TræningsZoner!B:B,1,FALSE))=FALSE(),NormalDistance,IF(F206="Stigningsløb",StigningsløbDistance,IF(F206="Intervalløb",IntervalDistance,IF(F206="Temposkift",TemposkiftDistance,IF(F206="konkurrenceløb",KonkurrenceløbDistance,IF(F206="Distanceløb",DistanceløbDistance,"Ukendt træningstype"))))))))</f>
        <v>3.6</v>
      </c>
      <c r="L206" s="54"/>
      <c r="M206" s="55"/>
      <c r="N206" s="72"/>
    </row>
    <row r="207" spans="1:14" s="26" customFormat="1" hidden="1" outlineLevel="1" x14ac:dyDescent="0.25">
      <c r="A207" s="61"/>
      <c r="B207" s="57">
        <v>42689</v>
      </c>
      <c r="C207" s="54" t="str">
        <f t="shared" si="8"/>
        <v/>
      </c>
      <c r="D207" s="54" t="str">
        <f t="shared" si="9"/>
        <v/>
      </c>
      <c r="E207" s="54"/>
      <c r="F207" s="58" t="s">
        <v>23</v>
      </c>
      <c r="G207" s="58" t="s">
        <v>26</v>
      </c>
      <c r="H207" s="58" t="str">
        <f>IF(ISERROR(VLOOKUP(F207,Table3[[#All],[Type]],1,FALSE))=FALSE(),"",IF(F207="","",IFERROR(IFERROR(TræningsZone,StigningsløbZone),IF(F207="Intervalløb",IntervalZone,IF(F207="Temposkift",TemposkiftZone,IF(F207="Konkurrenceløb","N/A",IF(F207="Distanceløb",DistanceløbZone,"Ukendt træningstype")))))))</f>
        <v>Ae1</v>
      </c>
      <c r="I207" s="58" t="str">
        <f>IF(F207="Konkurrenceløb",KonkurrenceløbHastighed,IF(ISERROR(VLOOKUP(F207,Table3[[#All],[Type]],1,FALSE))=FALSE(),"",IF(F207="","",TræningsHastighed)))</f>
        <v>7:07,5</v>
      </c>
      <c r="J207" s="59">
        <f ca="1">IF(ISERROR(VLOOKUP(F207,Table3[[#All],[Type]],1,FALSE))=FALSE(),SUMIF(OFFSET(B207,1,0,50),B207,OFFSET(J207,1,0,50)),IF(F207="","",IF(ISERROR(VLOOKUP(F207,TræningsZoner!B:B,1,FALSE))=FALSE(),NormalTid,IF(F207="Stigningsløb",StigningsløbTid,IF(F207="Intervalløb",IntervalTid,IF(F207="Temposkift",TemposkiftTid,IF(F207="Konkurrenceløb",KonkurrenceløbTid,IF(F207="Distanceløb",DistanceløbTid,"Ukendt træningstype"))))))))</f>
        <v>15</v>
      </c>
      <c r="K207" s="60">
        <f ca="1">IF(ISERROR(VLOOKUP(F207,Table3[[#All],[Type]],1,FALSE))=FALSE(),SUMIF(OFFSET(B207,1,0,50),B207,OFFSET(K207,1,0,50)),IF(F207="","",IF(ISERROR(VLOOKUP(F207,TræningsZoner!B:B,1,FALSE))=FALSE(),NormalDistance,IF(F207="Stigningsløb",StigningsløbDistance,IF(F207="Intervalløb",IntervalDistance,IF(F207="Temposkift",TemposkiftDistance,IF(F207="konkurrenceløb",KonkurrenceløbDistance,IF(F207="Distanceløb",DistanceløbDistance,"Ukendt træningstype"))))))))</f>
        <v>2.1052631578947367</v>
      </c>
      <c r="L207" s="54"/>
      <c r="M207" s="55"/>
      <c r="N207" s="72"/>
    </row>
    <row r="208" spans="1:14" collapsed="1" x14ac:dyDescent="0.25">
      <c r="A208" s="52">
        <f t="shared" si="5"/>
        <v>42686</v>
      </c>
      <c r="B208" s="53">
        <v>42686</v>
      </c>
      <c r="C208" s="54">
        <f t="shared" si="8"/>
        <v>46</v>
      </c>
      <c r="D208" s="54">
        <f t="shared" si="9"/>
        <v>2016</v>
      </c>
      <c r="E208" s="54" t="s">
        <v>66</v>
      </c>
      <c r="F208" s="55" t="s">
        <v>31</v>
      </c>
      <c r="G208" s="55"/>
      <c r="H208" s="55" t="str">
        <f>IF(ISERROR(VLOOKUP(F208,Table3[[#All],[Type]],1,FALSE))=FALSE(),"",IF(F208="","",IFERROR(IFERROR(TræningsZone,StigningsløbZone),IF(F208="Intervalløb",IntervalZone,IF(F208="Temposkift",TemposkiftZone,IF(F208="Konkurrenceløb","N/A",IF(F208="Distanceløb",DistanceløbZone,"Ukendt træningstype")))))))</f>
        <v/>
      </c>
      <c r="I208" s="55" t="str">
        <f>IF(F208="Konkurrenceløb",KonkurrenceløbHastighed,IF(ISERROR(VLOOKUP(F208,Table3[[#All],[Type]],1,FALSE))=FALSE(),"",IF(F208="","",TræningsHastighed)))</f>
        <v/>
      </c>
      <c r="J208" s="54">
        <f ca="1">IF(ISERROR(VLOOKUP(F208,Table3[[#All],[Type]],1,FALSE))=FALSE(),SUMIF(OFFSET(B208,1,0,50),B208,OFFSET(J208,1,0,50)),IF(F208="","",IF(ISERROR(VLOOKUP(F208,TræningsZoner!B:B,1,FALSE))=FALSE(),NormalTid,IF(F208="Stigningsløb",StigningsløbTid,IF(F208="Intervalløb",IntervalTid,IF(F208="Temposkift",TemposkiftTid,IF(F208="Konkurrenceløb",KonkurrenceløbTid,IF(F208="Distanceløb",DistanceløbTid,"Ukendt træningstype"))))))))</f>
        <v>120</v>
      </c>
      <c r="K208" s="56">
        <f ca="1">IF(ISERROR(VLOOKUP(F208,Table3[[#All],[Type]],1,FALSE))=FALSE(),SUMIF(OFFSET(B208,1,0,50),B208,OFFSET(K208,1,0,50)),IF(F208="","",IF(ISERROR(VLOOKUP(F208,TræningsZoner!B:B,1,FALSE))=FALSE(),NormalDistance,IF(F208="Stigningsløb",StigningsløbDistance,IF(F208="Intervalløb",IntervalDistance,IF(F208="Temposkift",TemposkiftDistance,IF(F208="konkurrenceløb",KonkurrenceløbDistance,IF(F208="Distanceløb",DistanceløbDistance,"Ukendt træningstype"))))))))</f>
        <v>15.517172250161444</v>
      </c>
      <c r="L208" s="54"/>
      <c r="M208" s="55"/>
      <c r="N208" s="72"/>
    </row>
    <row r="209" spans="1:14" hidden="1" outlineLevel="1" x14ac:dyDescent="0.25">
      <c r="A209" s="52"/>
      <c r="B209" s="57">
        <v>42686</v>
      </c>
      <c r="C209" s="54" t="str">
        <f t="shared" si="8"/>
        <v/>
      </c>
      <c r="D209" s="54" t="str">
        <f t="shared" si="9"/>
        <v/>
      </c>
      <c r="E209" s="54"/>
      <c r="F209" s="58" t="s">
        <v>41</v>
      </c>
      <c r="G209" s="58" t="s">
        <v>33</v>
      </c>
      <c r="H209" s="58" t="str">
        <f>IF(ISERROR(VLOOKUP(F209,Table3[[#All],[Type]],1,FALSE))=FALSE(),"",IF(F209="","",IFERROR(IFERROR(TræningsZone,StigningsløbZone),IF(F209="Intervalløb",IntervalZone,IF(F209="Temposkift",TemposkiftZone,IF(F209="Konkurrenceløb","N/A",IF(F209="Distanceløb",DistanceløbZone,"Ukendt træningstype")))))))</f>
        <v>Rest</v>
      </c>
      <c r="I209" s="58" t="str">
        <f>IF(F209="Konkurrenceløb",KonkurrenceløbHastighed,IF(ISERROR(VLOOKUP(F209,Table3[[#All],[Type]],1,FALSE))=FALSE(),"",IF(F209="","",TræningsHastighed)))</f>
        <v>9:59,5</v>
      </c>
      <c r="J209" s="59">
        <f ca="1">IF(ISERROR(VLOOKUP(F209,Table3[[#All],[Type]],1,FALSE))=FALSE(),SUMIF(OFFSET(B209,1,0,50),B209,OFFSET(J209,1,0,50)),IF(F209="","",IF(ISERROR(VLOOKUP(F209,TræningsZoner!B:B,1,FALSE))=FALSE(),NormalTid,IF(F209="Stigningsløb",StigningsløbTid,IF(F209="Intervalløb",IntervalTid,IF(F209="Temposkift",TemposkiftTid,IF(F209="Konkurrenceløb",KonkurrenceløbTid,IF(F209="Distanceløb",DistanceløbTid,"Ukendt træningstype"))))))))</f>
        <v>20</v>
      </c>
      <c r="K209" s="60">
        <f ca="1">IF(ISERROR(VLOOKUP(F209,Table3[[#All],[Type]],1,FALSE))=FALSE(),SUMIF(OFFSET(B209,1,0,50),B209,OFFSET(K209,1,0,50)),IF(F209="","",IF(ISERROR(VLOOKUP(F209,TræningsZoner!B:B,1,FALSE))=FALSE(),NormalDistance,IF(F209="Stigningsløb",StigningsløbDistance,IF(F209="Intervalløb",IntervalDistance,IF(F209="Temposkift",TemposkiftDistance,IF(F209="konkurrenceløb",KonkurrenceløbDistance,IF(F209="Distanceløb",DistanceløbDistance,"Ukendt træningstype"))))))))</f>
        <v>2.0016680567139282</v>
      </c>
      <c r="L209" s="54"/>
      <c r="M209" s="55"/>
      <c r="N209" s="72"/>
    </row>
    <row r="210" spans="1:14" hidden="1" outlineLevel="1" x14ac:dyDescent="0.25">
      <c r="A210" s="52"/>
      <c r="B210" s="57">
        <v>42686</v>
      </c>
      <c r="C210" s="54" t="str">
        <f t="shared" si="8"/>
        <v/>
      </c>
      <c r="D210" s="54" t="str">
        <f t="shared" si="9"/>
        <v/>
      </c>
      <c r="E210" s="54"/>
      <c r="F210" s="58" t="s">
        <v>23</v>
      </c>
      <c r="G210" s="58" t="s">
        <v>24</v>
      </c>
      <c r="H210" s="58" t="str">
        <f>IF(ISERROR(VLOOKUP(F210,Table3[[#All],[Type]],1,FALSE))=FALSE(),"",IF(F210="","",IFERROR(IFERROR(TræningsZone,StigningsløbZone),IF(F210="Intervalløb",IntervalZone,IF(F210="Temposkift",TemposkiftZone,IF(F210="Konkurrenceløb","N/A",IF(F210="Distanceløb",DistanceløbZone,"Ukendt træningstype")))))))</f>
        <v>Ae1</v>
      </c>
      <c r="I210" s="58" t="str">
        <f>IF(F210="Konkurrenceløb",KonkurrenceløbHastighed,IF(ISERROR(VLOOKUP(F210,Table3[[#All],[Type]],1,FALSE))=FALSE(),"",IF(F210="","",TræningsHastighed)))</f>
        <v>7:07,5</v>
      </c>
      <c r="J210" s="59">
        <f ca="1">IF(ISERROR(VLOOKUP(F210,Table3[[#All],[Type]],1,FALSE))=FALSE(),SUMIF(OFFSET(B210,1,0,50),B210,OFFSET(J210,1,0,50)),IF(F210="","",IF(ISERROR(VLOOKUP(F210,TræningsZoner!B:B,1,FALSE))=FALSE(),NormalTid,IF(F210="Stigningsløb",StigningsløbTid,IF(F210="Intervalløb",IntervalTid,IF(F210="Temposkift",TemposkiftTid,IF(F210="Konkurrenceløb",KonkurrenceløbTid,IF(F210="Distanceløb",DistanceløbTid,"Ukendt træningstype"))))))))</f>
        <v>30</v>
      </c>
      <c r="K210" s="60">
        <f ca="1">IF(ISERROR(VLOOKUP(F210,Table3[[#All],[Type]],1,FALSE))=FALSE(),SUMIF(OFFSET(B210,1,0,50),B210,OFFSET(K210,1,0,50)),IF(F210="","",IF(ISERROR(VLOOKUP(F210,TræningsZoner!B:B,1,FALSE))=FALSE(),NormalDistance,IF(F210="Stigningsløb",StigningsløbDistance,IF(F210="Intervalløb",IntervalDistance,IF(F210="Temposkift",TemposkiftDistance,IF(F210="konkurrenceløb",KonkurrenceløbDistance,IF(F210="Distanceløb",DistanceløbDistance,"Ukendt træningstype"))))))))</f>
        <v>4.2105263157894735</v>
      </c>
      <c r="L210" s="54"/>
      <c r="M210" s="55"/>
      <c r="N210" s="72"/>
    </row>
    <row r="211" spans="1:14" hidden="1" outlineLevel="1" x14ac:dyDescent="0.25">
      <c r="A211" s="52"/>
      <c r="B211" s="57">
        <v>42686</v>
      </c>
      <c r="C211" s="54" t="str">
        <f t="shared" si="8"/>
        <v/>
      </c>
      <c r="D211" s="54" t="str">
        <f t="shared" si="9"/>
        <v/>
      </c>
      <c r="E211" s="54"/>
      <c r="F211" s="58" t="s">
        <v>32</v>
      </c>
      <c r="G211" s="58" t="s">
        <v>33</v>
      </c>
      <c r="H211" s="58" t="str">
        <f>IF(ISERROR(VLOOKUP(F211,Table3[[#All],[Type]],1,FALSE))=FALSE(),"",IF(F211="","",IFERROR(IFERROR(TræningsZone,StigningsløbZone),IF(F211="Intervalløb",IntervalZone,IF(F211="Temposkift",TemposkiftZone,IF(F211="Konkurrenceløb","N/A",IF(F211="Distanceløb",DistanceløbZone,"Ukendt træningstype")))))))</f>
        <v>Ae2</v>
      </c>
      <c r="I211" s="58" t="str">
        <f>IF(F211="Konkurrenceløb",KonkurrenceløbHastighed,IF(ISERROR(VLOOKUP(F211,Table3[[#All],[Type]],1,FALSE))=FALSE(),"",IF(F211="","",TræningsHastighed)))</f>
        <v>6:28</v>
      </c>
      <c r="J211" s="59">
        <f ca="1">IF(ISERROR(VLOOKUP(F211,Table3[[#All],[Type]],1,FALSE))=FALSE(),SUMIF(OFFSET(B211,1,0,50),B211,OFFSET(J211,1,0,50)),IF(F211="","",IF(ISERROR(VLOOKUP(F211,TræningsZoner!B:B,1,FALSE))=FALSE(),NormalTid,IF(F211="Stigningsløb",StigningsløbTid,IF(F211="Intervalløb",IntervalTid,IF(F211="Temposkift",TemposkiftTid,IF(F211="Konkurrenceløb",KonkurrenceløbTid,IF(F211="Distanceløb",DistanceløbTid,"Ukendt træningstype"))))))))</f>
        <v>20</v>
      </c>
      <c r="K211" s="60">
        <f ca="1">IF(ISERROR(VLOOKUP(F211,Table3[[#All],[Type]],1,FALSE))=FALSE(),SUMIF(OFFSET(B211,1,0,50),B211,OFFSET(K211,1,0,50)),IF(F211="","",IF(ISERROR(VLOOKUP(F211,TræningsZoner!B:B,1,FALSE))=FALSE(),NormalDistance,IF(F211="Stigningsløb",StigningsløbDistance,IF(F211="Intervalløb",IntervalDistance,IF(F211="Temposkift",TemposkiftDistance,IF(F211="konkurrenceløb",KonkurrenceløbDistance,IF(F211="Distanceløb",DistanceløbDistance,"Ukendt træningstype"))))))))</f>
        <v>3.0927835051546393</v>
      </c>
      <c r="L211" s="54"/>
      <c r="M211" s="55"/>
      <c r="N211" s="72"/>
    </row>
    <row r="212" spans="1:14" hidden="1" outlineLevel="1" x14ac:dyDescent="0.25">
      <c r="A212" s="52"/>
      <c r="B212" s="57">
        <v>42686</v>
      </c>
      <c r="C212" s="54" t="str">
        <f t="shared" si="8"/>
        <v/>
      </c>
      <c r="D212" s="54" t="str">
        <f t="shared" si="9"/>
        <v/>
      </c>
      <c r="E212" s="54"/>
      <c r="F212" s="58" t="s">
        <v>41</v>
      </c>
      <c r="G212" s="58" t="s">
        <v>33</v>
      </c>
      <c r="H212" s="58" t="str">
        <f>IF(ISERROR(VLOOKUP(F212,Table3[[#All],[Type]],1,FALSE))=FALSE(),"",IF(F212="","",IFERROR(IFERROR(TræningsZone,StigningsløbZone),IF(F212="Intervalløb",IntervalZone,IF(F212="Temposkift",TemposkiftZone,IF(F212="Konkurrenceløb","N/A",IF(F212="Distanceløb",DistanceløbZone,"Ukendt træningstype")))))))</f>
        <v>Rest</v>
      </c>
      <c r="I212" s="58" t="str">
        <f>IF(F212="Konkurrenceløb",KonkurrenceløbHastighed,IF(ISERROR(VLOOKUP(F212,Table3[[#All],[Type]],1,FALSE))=FALSE(),"",IF(F212="","",TræningsHastighed)))</f>
        <v>9:59,5</v>
      </c>
      <c r="J212" s="59">
        <f ca="1">IF(ISERROR(VLOOKUP(F212,Table3[[#All],[Type]],1,FALSE))=FALSE(),SUMIF(OFFSET(B212,1,0,50),B212,OFFSET(J212,1,0,50)),IF(F212="","",IF(ISERROR(VLOOKUP(F212,TræningsZoner!B:B,1,FALSE))=FALSE(),NormalTid,IF(F212="Stigningsløb",StigningsløbTid,IF(F212="Intervalløb",IntervalTid,IF(F212="Temposkift",TemposkiftTid,IF(F212="Konkurrenceløb",KonkurrenceløbTid,IF(F212="Distanceløb",DistanceløbTid,"Ukendt træningstype"))))))))</f>
        <v>20</v>
      </c>
      <c r="K212" s="60">
        <f ca="1">IF(ISERROR(VLOOKUP(F212,Table3[[#All],[Type]],1,FALSE))=FALSE(),SUMIF(OFFSET(B212,1,0,50),B212,OFFSET(K212,1,0,50)),IF(F212="","",IF(ISERROR(VLOOKUP(F212,TræningsZoner!B:B,1,FALSE))=FALSE(),NormalDistance,IF(F212="Stigningsløb",StigningsløbDistance,IF(F212="Intervalløb",IntervalDistance,IF(F212="Temposkift",TemposkiftDistance,IF(F212="konkurrenceløb",KonkurrenceløbDistance,IF(F212="Distanceløb",DistanceløbDistance,"Ukendt træningstype"))))))))</f>
        <v>2.0016680567139282</v>
      </c>
      <c r="L212" s="54"/>
      <c r="M212" s="55"/>
      <c r="N212" s="72"/>
    </row>
    <row r="213" spans="1:14" hidden="1" outlineLevel="1" x14ac:dyDescent="0.25">
      <c r="A213" s="52"/>
      <c r="B213" s="57">
        <v>42686</v>
      </c>
      <c r="C213" s="54" t="str">
        <f t="shared" si="8"/>
        <v/>
      </c>
      <c r="D213" s="54" t="str">
        <f t="shared" si="9"/>
        <v/>
      </c>
      <c r="E213" s="54"/>
      <c r="F213" s="58" t="s">
        <v>23</v>
      </c>
      <c r="G213" s="58" t="s">
        <v>24</v>
      </c>
      <c r="H213" s="58" t="str">
        <f>IF(ISERROR(VLOOKUP(F213,Table3[[#All],[Type]],1,FALSE))=FALSE(),"",IF(F213="","",IFERROR(IFERROR(TræningsZone,StigningsløbZone),IF(F213="Intervalløb",IntervalZone,IF(F213="Temposkift",TemposkiftZone,IF(F213="Konkurrenceløb","N/A",IF(F213="Distanceløb",DistanceløbZone,"Ukendt træningstype")))))))</f>
        <v>Ae1</v>
      </c>
      <c r="I213" s="58" t="str">
        <f>IF(F213="Konkurrenceløb",KonkurrenceløbHastighed,IF(ISERROR(VLOOKUP(F213,Table3[[#All],[Type]],1,FALSE))=FALSE(),"",IF(F213="","",TræningsHastighed)))</f>
        <v>7:07,5</v>
      </c>
      <c r="J213" s="59">
        <f ca="1">IF(ISERROR(VLOOKUP(F213,Table3[[#All],[Type]],1,FALSE))=FALSE(),SUMIF(OFFSET(B213,1,0,50),B213,OFFSET(J213,1,0,50)),IF(F213="","",IF(ISERROR(VLOOKUP(F213,TræningsZoner!B:B,1,FALSE))=FALSE(),NormalTid,IF(F213="Stigningsløb",StigningsløbTid,IF(F213="Intervalløb",IntervalTid,IF(F213="Temposkift",TemposkiftTid,IF(F213="Konkurrenceløb",KonkurrenceløbTid,IF(F213="Distanceløb",DistanceløbTid,"Ukendt træningstype"))))))))</f>
        <v>30</v>
      </c>
      <c r="K213" s="60">
        <f ca="1">IF(ISERROR(VLOOKUP(F213,Table3[[#All],[Type]],1,FALSE))=FALSE(),SUMIF(OFFSET(B213,1,0,50),B213,OFFSET(K213,1,0,50)),IF(F213="","",IF(ISERROR(VLOOKUP(F213,TræningsZoner!B:B,1,FALSE))=FALSE(),NormalDistance,IF(F213="Stigningsløb",StigningsløbDistance,IF(F213="Intervalløb",IntervalDistance,IF(F213="Temposkift",TemposkiftDistance,IF(F213="konkurrenceløb",KonkurrenceløbDistance,IF(F213="Distanceløb",DistanceløbDistance,"Ukendt træningstype"))))))))</f>
        <v>4.2105263157894735</v>
      </c>
      <c r="L213" s="54"/>
      <c r="M213" s="55"/>
      <c r="N213" s="72"/>
    </row>
    <row r="214" spans="1:14" collapsed="1" x14ac:dyDescent="0.25">
      <c r="A214" s="52">
        <f t="shared" si="5"/>
        <v>42684</v>
      </c>
      <c r="B214" s="53">
        <v>42684</v>
      </c>
      <c r="C214" s="54">
        <f t="shared" si="8"/>
        <v>46</v>
      </c>
      <c r="D214" s="54">
        <f t="shared" si="9"/>
        <v>2016</v>
      </c>
      <c r="E214" s="54" t="s">
        <v>66</v>
      </c>
      <c r="F214" s="55" t="s">
        <v>22</v>
      </c>
      <c r="G214" s="55"/>
      <c r="H214" s="55" t="str">
        <f>IF(ISERROR(VLOOKUP(F214,Table3[[#All],[Type]],1,FALSE))=FALSE(),"",IF(F214="","",IFERROR(IFERROR(TræningsZone,StigningsløbZone),IF(F214="Intervalløb",IntervalZone,IF(F214="Temposkift",TemposkiftZone,IF(F214="Konkurrenceløb","N/A",IF(F214="Distanceløb",DistanceløbZone,"Ukendt træningstype")))))))</f>
        <v/>
      </c>
      <c r="I214" s="55" t="str">
        <f>IF(F214="Konkurrenceløb",KonkurrenceløbHastighed,IF(ISERROR(VLOOKUP(F214,Table3[[#All],[Type]],1,FALSE))=FALSE(),"",IF(F214="","",TræningsHastighed)))</f>
        <v/>
      </c>
      <c r="J214" s="54">
        <f ca="1">IF(ISERROR(VLOOKUP(F214,Table3[[#All],[Type]],1,FALSE))=FALSE(),SUMIF(OFFSET(B214,1,0,50),B214,OFFSET(J214,1,0,50)),IF(F214="","",IF(ISERROR(VLOOKUP(F214,TræningsZoner!B:B,1,FALSE))=FALSE(),NormalTid,IF(F214="Stigningsløb",StigningsløbTid,IF(F214="Intervalløb",IntervalTid,IF(F214="Temposkift",TemposkiftTid,IF(F214="Konkurrenceløb",KonkurrenceløbTid,IF(F214="Distanceløb",DistanceløbTid,"Ukendt træningstype"))))))))</f>
        <v>65</v>
      </c>
      <c r="K214" s="56">
        <f ca="1">IF(ISERROR(VLOOKUP(F214,Table3[[#All],[Type]],1,FALSE))=FALSE(),SUMIF(OFFSET(B214,1,0,50),B214,OFFSET(K214,1,0,50)),IF(F214="","",IF(ISERROR(VLOOKUP(F214,TræningsZoner!B:B,1,FALSE))=FALSE(),NormalDistance,IF(F214="Stigningsløb",StigningsløbDistance,IF(F214="Intervalløb",IntervalDistance,IF(F214="Temposkift",TemposkiftDistance,IF(F214="konkurrenceløb",KonkurrenceløbDistance,IF(F214="Distanceløb",DistanceløbDistance,"Ukendt træningstype"))))))))</f>
        <v>8.8367773583249196</v>
      </c>
      <c r="L214" s="54"/>
      <c r="M214" s="55"/>
      <c r="N214" s="72"/>
    </row>
    <row r="215" spans="1:14" hidden="1" outlineLevel="1" x14ac:dyDescent="0.25">
      <c r="A215" s="52"/>
      <c r="B215" s="57">
        <v>42684</v>
      </c>
      <c r="C215" s="54" t="str">
        <f t="shared" si="8"/>
        <v/>
      </c>
      <c r="D215" s="54" t="str">
        <f t="shared" si="9"/>
        <v/>
      </c>
      <c r="E215" s="54"/>
      <c r="F215" s="58" t="s">
        <v>23</v>
      </c>
      <c r="G215" s="58" t="s">
        <v>26</v>
      </c>
      <c r="H215" s="58" t="str">
        <f>IF(ISERROR(VLOOKUP(F215,Table3[[#All],[Type]],1,FALSE))=FALSE(),"",IF(F215="","",IFERROR(IFERROR(TræningsZone,StigningsløbZone),IF(F215="Intervalløb",IntervalZone,IF(F215="Temposkift",TemposkiftZone,IF(F215="Konkurrenceløb","N/A",IF(F215="Distanceløb",DistanceløbZone,"Ukendt træningstype")))))))</f>
        <v>Ae1</v>
      </c>
      <c r="I215" s="58" t="str">
        <f>IF(F215="Konkurrenceløb",KonkurrenceløbHastighed,IF(ISERROR(VLOOKUP(F215,Table3[[#All],[Type]],1,FALSE))=FALSE(),"",IF(F215="","",TræningsHastighed)))</f>
        <v>7:07,5</v>
      </c>
      <c r="J215" s="59">
        <f ca="1">IF(ISERROR(VLOOKUP(F215,Table3[[#All],[Type]],1,FALSE))=FALSE(),SUMIF(OFFSET(B215,1,0,50),B215,OFFSET(J215,1,0,50)),IF(F215="","",IF(ISERROR(VLOOKUP(F215,TræningsZoner!B:B,1,FALSE))=FALSE(),NormalTid,IF(F215="Stigningsløb",StigningsløbTid,IF(F215="Intervalløb",IntervalTid,IF(F215="Temposkift",TemposkiftTid,IF(F215="Konkurrenceløb",KonkurrenceløbTid,IF(F215="Distanceløb",DistanceløbTid,"Ukendt træningstype"))))))))</f>
        <v>15</v>
      </c>
      <c r="K215" s="60">
        <f ca="1">IF(ISERROR(VLOOKUP(F215,Table3[[#All],[Type]],1,FALSE))=FALSE(),SUMIF(OFFSET(B215,1,0,50),B215,OFFSET(K215,1,0,50)),IF(F215="","",IF(ISERROR(VLOOKUP(F215,TræningsZoner!B:B,1,FALSE))=FALSE(),NormalDistance,IF(F215="Stigningsløb",StigningsløbDistance,IF(F215="Intervalløb",IntervalDistance,IF(F215="Temposkift",TemposkiftDistance,IF(F215="konkurrenceløb",KonkurrenceløbDistance,IF(F215="Distanceløb",DistanceløbDistance,"Ukendt træningstype"))))))))</f>
        <v>2.1052631578947367</v>
      </c>
      <c r="L215" s="54"/>
      <c r="M215" s="55"/>
      <c r="N215" s="72"/>
    </row>
    <row r="216" spans="1:14" hidden="1" outlineLevel="1" x14ac:dyDescent="0.25">
      <c r="A216" s="52"/>
      <c r="B216" s="57">
        <v>42684</v>
      </c>
      <c r="C216" s="54" t="str">
        <f t="shared" si="8"/>
        <v/>
      </c>
      <c r="D216" s="54" t="str">
        <f t="shared" si="9"/>
        <v/>
      </c>
      <c r="E216" s="54"/>
      <c r="F216" s="58" t="s">
        <v>39</v>
      </c>
      <c r="G216" s="58" t="s">
        <v>34</v>
      </c>
      <c r="H216" s="58" t="str">
        <f>IF(ISERROR(VLOOKUP(F216,Table3[[#All],[Type]],1,FALSE))=FALSE(),"",IF(F216="","",IFERROR(IFERROR(TræningsZone,StigningsløbZone),IF(F216="Intervalløb",IntervalZone,IF(F216="Temposkift",TemposkiftZone,IF(F216="Konkurrenceløb","N/A",IF(F216="Distanceløb",DistanceløbZone,"Ukendt træningstype")))))))</f>
        <v>MT</v>
      </c>
      <c r="I216" s="58" t="str">
        <f>IF(F216="Konkurrenceløb",KonkurrenceløbHastighed,IF(ISERROR(VLOOKUP(F216,Table3[[#All],[Type]],1,FALSE))=FALSE(),"",IF(F216="","",TræningsHastighed)))</f>
        <v>6:24</v>
      </c>
      <c r="J216" s="59">
        <f ca="1">IF(ISERROR(VLOOKUP(F216,Table3[[#All],[Type]],1,FALSE))=FALSE(),SUMIF(OFFSET(B216,1,0,50),B216,OFFSET(J216,1,0,50)),IF(F216="","",IF(ISERROR(VLOOKUP(F216,TræningsZoner!B:B,1,FALSE))=FALSE(),NormalTid,IF(F216="Stigningsløb",StigningsløbTid,IF(F216="Intervalløb",IntervalTid,IF(F216="Temposkift",TemposkiftTid,IF(F216="Konkurrenceløb",KonkurrenceløbTid,IF(F216="Distanceløb",DistanceløbTid,"Ukendt træningstype"))))))))</f>
        <v>10</v>
      </c>
      <c r="K216" s="60">
        <f ca="1">IF(ISERROR(VLOOKUP(F216,Table3[[#All],[Type]],1,FALSE))=FALSE(),SUMIF(OFFSET(B216,1,0,50),B216,OFFSET(K216,1,0,50)),IF(F216="","",IF(ISERROR(VLOOKUP(F216,TræningsZoner!B:B,1,FALSE))=FALSE(),NormalDistance,IF(F216="Stigningsløb",StigningsløbDistance,IF(F216="Intervalløb",IntervalDistance,IF(F216="Temposkift",TemposkiftDistance,IF(F216="konkurrenceløb",KonkurrenceløbDistance,IF(F216="Distanceløb",DistanceløbDistance,"Ukendt træningstype"))))))))</f>
        <v>1.5625</v>
      </c>
      <c r="L216" s="54"/>
      <c r="M216" s="55"/>
      <c r="N216" s="72"/>
    </row>
    <row r="217" spans="1:14" hidden="1" outlineLevel="1" x14ac:dyDescent="0.25">
      <c r="A217" s="52"/>
      <c r="B217" s="57">
        <v>42684</v>
      </c>
      <c r="C217" s="54" t="str">
        <f t="shared" si="8"/>
        <v/>
      </c>
      <c r="D217" s="54" t="str">
        <f t="shared" si="9"/>
        <v/>
      </c>
      <c r="E217" s="54"/>
      <c r="F217" s="58" t="s">
        <v>41</v>
      </c>
      <c r="G217" s="58" t="s">
        <v>26</v>
      </c>
      <c r="H217" s="58" t="str">
        <f>IF(ISERROR(VLOOKUP(F217,Table3[[#All],[Type]],1,FALSE))=FALSE(),"",IF(F217="","",IFERROR(IFERROR(TræningsZone,StigningsløbZone),IF(F217="Intervalløb",IntervalZone,IF(F217="Temposkift",TemposkiftZone,IF(F217="Konkurrenceløb","N/A",IF(F217="Distanceløb",DistanceløbZone,"Ukendt træningstype")))))))</f>
        <v>Rest</v>
      </c>
      <c r="I217" s="58" t="str">
        <f>IF(F217="Konkurrenceløb",KonkurrenceløbHastighed,IF(ISERROR(VLOOKUP(F217,Table3[[#All],[Type]],1,FALSE))=FALSE(),"",IF(F217="","",TræningsHastighed)))</f>
        <v>9:59,5</v>
      </c>
      <c r="J217" s="59">
        <f ca="1">IF(ISERROR(VLOOKUP(F217,Table3[[#All],[Type]],1,FALSE))=FALSE(),SUMIF(OFFSET(B217,1,0,50),B217,OFFSET(J217,1,0,50)),IF(F217="","",IF(ISERROR(VLOOKUP(F217,TræningsZoner!B:B,1,FALSE))=FALSE(),NormalTid,IF(F217="Stigningsløb",StigningsløbTid,IF(F217="Intervalløb",IntervalTid,IF(F217="Temposkift",TemposkiftTid,IF(F217="Konkurrenceløb",KonkurrenceløbTid,IF(F217="Distanceløb",DistanceløbTid,"Ukendt træningstype"))))))))</f>
        <v>15</v>
      </c>
      <c r="K217" s="60">
        <f ca="1">IF(ISERROR(VLOOKUP(F217,Table3[[#All],[Type]],1,FALSE))=FALSE(),SUMIF(OFFSET(B217,1,0,50),B217,OFFSET(K217,1,0,50)),IF(F217="","",IF(ISERROR(VLOOKUP(F217,TræningsZoner!B:B,1,FALSE))=FALSE(),NormalDistance,IF(F217="Stigningsløb",StigningsløbDistance,IF(F217="Intervalløb",IntervalDistance,IF(F217="Temposkift",TemposkiftDistance,IF(F217="konkurrenceløb",KonkurrenceløbDistance,IF(F217="Distanceløb",DistanceløbDistance,"Ukendt træningstype"))))))))</f>
        <v>1.5012510425354462</v>
      </c>
      <c r="L217" s="54"/>
      <c r="M217" s="55"/>
      <c r="N217" s="72"/>
    </row>
    <row r="218" spans="1:14" hidden="1" outlineLevel="1" x14ac:dyDescent="0.25">
      <c r="A218" s="52"/>
      <c r="B218" s="57">
        <v>42684</v>
      </c>
      <c r="C218" s="54" t="str">
        <f t="shared" si="8"/>
        <v/>
      </c>
      <c r="D218" s="54" t="str">
        <f t="shared" si="9"/>
        <v/>
      </c>
      <c r="E218" s="54"/>
      <c r="F218" s="58" t="s">
        <v>39</v>
      </c>
      <c r="G218" s="58" t="s">
        <v>34</v>
      </c>
      <c r="H218" s="58" t="str">
        <f>IF(ISERROR(VLOOKUP(F218,Table3[[#All],[Type]],1,FALSE))=FALSE(),"",IF(F218="","",IFERROR(IFERROR(TræningsZone,StigningsløbZone),IF(F218="Intervalløb",IntervalZone,IF(F218="Temposkift",TemposkiftZone,IF(F218="Konkurrenceløb","N/A",IF(F218="Distanceløb",DistanceløbZone,"Ukendt træningstype")))))))</f>
        <v>MT</v>
      </c>
      <c r="I218" s="58" t="str">
        <f>IF(F218="Konkurrenceløb",KonkurrenceløbHastighed,IF(ISERROR(VLOOKUP(F218,Table3[[#All],[Type]],1,FALSE))=FALSE(),"",IF(F218="","",TræningsHastighed)))</f>
        <v>6:24</v>
      </c>
      <c r="J218" s="59">
        <f ca="1">IF(ISERROR(VLOOKUP(F218,Table3[[#All],[Type]],1,FALSE))=FALSE(),SUMIF(OFFSET(B218,1,0,50),B218,OFFSET(J218,1,0,50)),IF(F218="","",IF(ISERROR(VLOOKUP(F218,TræningsZoner!B:B,1,FALSE))=FALSE(),NormalTid,IF(F218="Stigningsløb",StigningsløbTid,IF(F218="Intervalløb",IntervalTid,IF(F218="Temposkift",TemposkiftTid,IF(F218="Konkurrenceløb",KonkurrenceløbTid,IF(F218="Distanceløb",DistanceløbTid,"Ukendt træningstype"))))))))</f>
        <v>10</v>
      </c>
      <c r="K218" s="60">
        <f ca="1">IF(ISERROR(VLOOKUP(F218,Table3[[#All],[Type]],1,FALSE))=FALSE(),SUMIF(OFFSET(B218,1,0,50),B218,OFFSET(K218,1,0,50)),IF(F218="","",IF(ISERROR(VLOOKUP(F218,TræningsZoner!B:B,1,FALSE))=FALSE(),NormalDistance,IF(F218="Stigningsløb",StigningsløbDistance,IF(F218="Intervalløb",IntervalDistance,IF(F218="Temposkift",TemposkiftDistance,IF(F218="konkurrenceløb",KonkurrenceløbDistance,IF(F218="Distanceløb",DistanceløbDistance,"Ukendt træningstype"))))))))</f>
        <v>1.5625</v>
      </c>
      <c r="L218" s="54"/>
      <c r="M218" s="55"/>
      <c r="N218" s="72"/>
    </row>
    <row r="219" spans="1:14" hidden="1" outlineLevel="1" x14ac:dyDescent="0.25">
      <c r="A219" s="52"/>
      <c r="B219" s="57">
        <v>42684</v>
      </c>
      <c r="C219" s="54" t="str">
        <f t="shared" si="8"/>
        <v/>
      </c>
      <c r="D219" s="54" t="str">
        <f t="shared" si="9"/>
        <v/>
      </c>
      <c r="E219" s="54"/>
      <c r="F219" s="58" t="s">
        <v>23</v>
      </c>
      <c r="G219" s="58" t="s">
        <v>26</v>
      </c>
      <c r="H219" s="58" t="str">
        <f>IF(ISERROR(VLOOKUP(F219,Table3[[#All],[Type]],1,FALSE))=FALSE(),"",IF(F219="","",IFERROR(IFERROR(TræningsZone,StigningsløbZone),IF(F219="Intervalløb",IntervalZone,IF(F219="Temposkift",TemposkiftZone,IF(F219="Konkurrenceløb","N/A",IF(F219="Distanceløb",DistanceløbZone,"Ukendt træningstype")))))))</f>
        <v>Ae1</v>
      </c>
      <c r="I219" s="58" t="str">
        <f>IF(F219="Konkurrenceløb",KonkurrenceløbHastighed,IF(ISERROR(VLOOKUP(F219,Table3[[#All],[Type]],1,FALSE))=FALSE(),"",IF(F219="","",TræningsHastighed)))</f>
        <v>7:07,5</v>
      </c>
      <c r="J219" s="59">
        <f ca="1">IF(ISERROR(VLOOKUP(F219,Table3[[#All],[Type]],1,FALSE))=FALSE(),SUMIF(OFFSET(B219,1,0,50),B219,OFFSET(J219,1,0,50)),IF(F219="","",IF(ISERROR(VLOOKUP(F219,TræningsZoner!B:B,1,FALSE))=FALSE(),NormalTid,IF(F219="Stigningsløb",StigningsløbTid,IF(F219="Intervalløb",IntervalTid,IF(F219="Temposkift",TemposkiftTid,IF(F219="Konkurrenceløb",KonkurrenceløbTid,IF(F219="Distanceløb",DistanceløbTid,"Ukendt træningstype"))))))))</f>
        <v>15</v>
      </c>
      <c r="K219" s="60">
        <f ca="1">IF(ISERROR(VLOOKUP(F219,Table3[[#All],[Type]],1,FALSE))=FALSE(),SUMIF(OFFSET(B219,1,0,50),B219,OFFSET(K219,1,0,50)),IF(F219="","",IF(ISERROR(VLOOKUP(F219,TræningsZoner!B:B,1,FALSE))=FALSE(),NormalDistance,IF(F219="Stigningsløb",StigningsløbDistance,IF(F219="Intervalløb",IntervalDistance,IF(F219="Temposkift",TemposkiftDistance,IF(F219="konkurrenceløb",KonkurrenceløbDistance,IF(F219="Distanceløb",DistanceløbDistance,"Ukendt træningstype"))))))))</f>
        <v>2.1052631578947367</v>
      </c>
      <c r="L219" s="54"/>
      <c r="M219" s="55"/>
      <c r="N219" s="72"/>
    </row>
    <row r="220" spans="1:14" collapsed="1" x14ac:dyDescent="0.25">
      <c r="A220" s="52">
        <f t="shared" si="5"/>
        <v>42682</v>
      </c>
      <c r="B220" s="53">
        <v>42682</v>
      </c>
      <c r="C220" s="54">
        <f t="shared" si="8"/>
        <v>46</v>
      </c>
      <c r="D220" s="54">
        <f t="shared" si="9"/>
        <v>2016</v>
      </c>
      <c r="E220" s="54" t="s">
        <v>66</v>
      </c>
      <c r="F220" s="55" t="s">
        <v>35</v>
      </c>
      <c r="G220" s="55"/>
      <c r="H220" s="55" t="str">
        <f>IF(ISERROR(VLOOKUP(F220,Table3[[#All],[Type]],1,FALSE))=FALSE(),"",IF(F220="","",IFERROR(IFERROR(TræningsZone,StigningsløbZone),IF(F220="Intervalløb",IntervalZone,IF(F220="Temposkift",TemposkiftZone,IF(F220="Konkurrenceløb","N/A",IF(F220="Distanceløb",DistanceløbZone,"Ukendt træningstype")))))))</f>
        <v/>
      </c>
      <c r="I220" s="55" t="str">
        <f>IF(F220="Konkurrenceløb",KonkurrenceløbHastighed,IF(ISERROR(VLOOKUP(F220,Table3[[#All],[Type]],1,FALSE))=FALSE(),"",IF(F220="","",TræningsHastighed)))</f>
        <v/>
      </c>
      <c r="J220" s="54">
        <f ca="1">IF(ISERROR(VLOOKUP(F220,Table3[[#All],[Type]],1,FALSE))=FALSE(),SUMIF(OFFSET(B220,1,0,50),B220,OFFSET(J220,1,0,50)),IF(F220="","",IF(ISERROR(VLOOKUP(F220,TræningsZoner!B:B,1,FALSE))=FALSE(),NormalTid,IF(F220="Stigningsløb",StigningsløbTid,IF(F220="Intervalløb",IntervalTid,IF(F220="Temposkift",TemposkiftTid,IF(F220="Konkurrenceløb",KonkurrenceløbTid,IF(F220="Distanceløb",DistanceløbTid,"Ukendt træningstype"))))))))</f>
        <v>88.00500000000001</v>
      </c>
      <c r="K220" s="56">
        <f ca="1">IF(ISERROR(VLOOKUP(F220,Table3[[#All],[Type]],1,FALSE))=FALSE(),SUMIF(OFFSET(B220,1,0,50),B220,OFFSET(K220,1,0,50)),IF(F220="","",IF(ISERROR(VLOOKUP(F220,TræningsZoner!B:B,1,FALSE))=FALSE(),NormalDistance,IF(F220="Stigningsløb",StigningsløbDistance,IF(F220="Intervalløb",IntervalDistance,IF(F220="Temposkift",TemposkiftDistance,IF(F220="konkurrenceløb",KonkurrenceløbDistance,IF(F220="Distanceløb",DistanceløbDistance,"Ukendt træningstype"))))))))</f>
        <v>13.011360344146437</v>
      </c>
      <c r="L220" s="54"/>
      <c r="M220" s="55"/>
      <c r="N220" s="72"/>
    </row>
    <row r="221" spans="1:14" s="26" customFormat="1" hidden="1" outlineLevel="1" x14ac:dyDescent="0.25">
      <c r="A221" s="61"/>
      <c r="B221" s="57">
        <v>42682</v>
      </c>
      <c r="C221" s="54" t="str">
        <f t="shared" si="8"/>
        <v/>
      </c>
      <c r="D221" s="54" t="str">
        <f t="shared" si="9"/>
        <v/>
      </c>
      <c r="E221" s="54"/>
      <c r="F221" s="58" t="s">
        <v>23</v>
      </c>
      <c r="G221" s="58" t="s">
        <v>26</v>
      </c>
      <c r="H221" s="58" t="str">
        <f>IF(ISERROR(VLOOKUP(F221,Table3[[#All],[Type]],1,FALSE))=FALSE(),"",IF(F221="","",IFERROR(IFERROR(TræningsZone,StigningsløbZone),IF(F221="Intervalløb",IntervalZone,IF(F221="Temposkift",TemposkiftZone,IF(F221="Konkurrenceløb","N/A",IF(F221="Distanceløb",DistanceløbZone,"Ukendt træningstype")))))))</f>
        <v>Ae1</v>
      </c>
      <c r="I221" s="58" t="str">
        <f>IF(F221="Konkurrenceløb",KonkurrenceløbHastighed,IF(ISERROR(VLOOKUP(F221,Table3[[#All],[Type]],1,FALSE))=FALSE(),"",IF(F221="","",TræningsHastighed)))</f>
        <v>7:07,5</v>
      </c>
      <c r="J221" s="59">
        <f ca="1">IF(ISERROR(VLOOKUP(F221,Table3[[#All],[Type]],1,FALSE))=FALSE(),SUMIF(OFFSET(B221,1,0,50),B221,OFFSET(J221,1,0,50)),IF(F221="","",IF(ISERROR(VLOOKUP(F221,TræningsZoner!B:B,1,FALSE))=FALSE(),NormalTid,IF(F221="Stigningsløb",StigningsløbTid,IF(F221="Intervalløb",IntervalTid,IF(F221="Temposkift",TemposkiftTid,IF(F221="Konkurrenceløb",KonkurrenceløbTid,IF(F221="Distanceløb",DistanceløbTid,"Ukendt træningstype"))))))))</f>
        <v>15</v>
      </c>
      <c r="K221" s="60">
        <f ca="1">IF(ISERROR(VLOOKUP(F221,Table3[[#All],[Type]],1,FALSE))=FALSE(),SUMIF(OFFSET(B221,1,0,50),B221,OFFSET(K221,1,0,50)),IF(F221="","",IF(ISERROR(VLOOKUP(F221,TræningsZoner!B:B,1,FALSE))=FALSE(),NormalDistance,IF(F221="Stigningsløb",StigningsløbDistance,IF(F221="Intervalløb",IntervalDistance,IF(F221="Temposkift",TemposkiftDistance,IF(F221="konkurrenceløb",KonkurrenceløbDistance,IF(F221="Distanceløb",DistanceløbDistance,"Ukendt træningstype"))))))))</f>
        <v>2.1052631578947367</v>
      </c>
      <c r="L221" s="54"/>
      <c r="M221" s="55"/>
      <c r="N221" s="72"/>
    </row>
    <row r="222" spans="1:14" s="26" customFormat="1" hidden="1" outlineLevel="1" x14ac:dyDescent="0.25">
      <c r="A222" s="61"/>
      <c r="B222" s="57">
        <v>42682</v>
      </c>
      <c r="C222" s="54" t="str">
        <f t="shared" si="8"/>
        <v/>
      </c>
      <c r="D222" s="54" t="str">
        <f t="shared" si="9"/>
        <v/>
      </c>
      <c r="E222" s="54"/>
      <c r="F222" s="58" t="s">
        <v>27</v>
      </c>
      <c r="G222" s="58" t="s">
        <v>28</v>
      </c>
      <c r="H222" s="58" t="str">
        <f>IF(ISERROR(VLOOKUP(F222,Table3[[#All],[Type]],1,FALSE))=FALSE(),"",IF(F222="","",IFERROR(IFERROR(TræningsZone,StigningsløbZone),IF(F222="Intervalløb",IntervalZone,IF(F222="Temposkift",TemposkiftZone,IF(F222="Konkurrenceløb","N/A",IF(F222="Distanceløb",DistanceløbZone,"Ukendt træningstype")))))))</f>
        <v>AT</v>
      </c>
      <c r="I222" s="58" t="str">
        <f>IF(F222="Konkurrenceløb",KonkurrenceløbHastighed,IF(ISERROR(VLOOKUP(F222,Table3[[#All],[Type]],1,FALSE))=FALSE(),"",IF(F222="","",TræningsHastighed)))</f>
        <v>5:56</v>
      </c>
      <c r="J222" s="59">
        <f ca="1">IF(ISERROR(VLOOKUP(F222,Table3[[#All],[Type]],1,FALSE))=FALSE(),SUMIF(OFFSET(B222,1,0,50),B222,OFFSET(J222,1,0,50)),IF(F222="","",IF(ISERROR(VLOOKUP(F222,TræningsZoner!B:B,1,FALSE))=FALSE(),NormalTid,IF(F222="Stigningsløb",StigningsløbTid,IF(F222="Intervalløb",IntervalTid,IF(F222="Temposkift",TemposkiftTid,IF(F222="Konkurrenceløb",KonkurrenceløbTid,IF(F222="Distanceløb",DistanceløbTid,"Ukendt træningstype"))))))))</f>
        <v>1.78</v>
      </c>
      <c r="K222" s="60">
        <f ca="1">IF(ISERROR(VLOOKUP(F222,Table3[[#All],[Type]],1,FALSE))=FALSE(),SUMIF(OFFSET(B222,1,0,50),B222,OFFSET(K222,1,0,50)),IF(F222="","",IF(ISERROR(VLOOKUP(F222,TræningsZoner!B:B,1,FALSE))=FALSE(),NormalDistance,IF(F222="Stigningsløb",StigningsløbDistance,IF(F222="Intervalløb",IntervalDistance,IF(F222="Temposkift",TemposkiftDistance,IF(F222="konkurrenceløb",KonkurrenceløbDistance,IF(F222="Distanceløb",DistanceløbDistance,"Ukendt træningstype"))))))))</f>
        <v>0.3</v>
      </c>
      <c r="L222" s="54"/>
      <c r="M222" s="55"/>
      <c r="N222" s="72"/>
    </row>
    <row r="223" spans="1:14" s="26" customFormat="1" hidden="1" outlineLevel="1" x14ac:dyDescent="0.25">
      <c r="A223" s="61"/>
      <c r="B223" s="57">
        <v>42682</v>
      </c>
      <c r="C223" s="54" t="str">
        <f t="shared" si="8"/>
        <v/>
      </c>
      <c r="D223" s="54" t="str">
        <f t="shared" si="9"/>
        <v/>
      </c>
      <c r="E223" s="54"/>
      <c r="F223" s="58" t="s">
        <v>36</v>
      </c>
      <c r="G223" s="58" t="s">
        <v>37</v>
      </c>
      <c r="H223" s="58" t="str">
        <f>IF(ISERROR(VLOOKUP(F223,Table3[[#All],[Type]],1,FALSE))=FALSE(),"",IF(F223="","",IFERROR(IFERROR(TræningsZone,StigningsløbZone),IF(F223="Intervalløb",IntervalZone,IF(F223="Temposkift",TemposkiftZone,IF(F223="Konkurrenceløb","N/A",IF(F223="Distanceløb",DistanceløbZone,"Ukendt træningstype")))))))</f>
        <v>Ae2</v>
      </c>
      <c r="I223" s="58" t="str">
        <f>IF(F223="Konkurrenceløb",KonkurrenceløbHastighed,IF(ISERROR(VLOOKUP(F223,Table3[[#All],[Type]],1,FALSE))=FALSE(),"",IF(F223="","",TræningsHastighed)))</f>
        <v>6:28</v>
      </c>
      <c r="J223" s="59">
        <f ca="1">IF(ISERROR(VLOOKUP(F223,Table3[[#All],[Type]],1,FALSE))=FALSE(),SUMIF(OFFSET(B223,1,0,50),B223,OFFSET(J223,1,0,50)),IF(F223="","",IF(ISERROR(VLOOKUP(F223,TræningsZoner!B:B,1,FALSE))=FALSE(),NormalTid,IF(F223="Stigningsløb",StigningsløbTid,IF(F223="Intervalløb",IntervalTid,IF(F223="Temposkift",TemposkiftTid,IF(F223="Konkurrenceløb",KonkurrenceløbTid,IF(F223="Distanceløb",DistanceløbTid,"Ukendt træningstype"))))))))</f>
        <v>3.2333333333333334</v>
      </c>
      <c r="K223" s="60">
        <f ca="1">IF(ISERROR(VLOOKUP(F223,Table3[[#All],[Type]],1,FALSE))=FALSE(),SUMIF(OFFSET(B223,1,0,50),B223,OFFSET(K223,1,0,50)),IF(F223="","",IF(ISERROR(VLOOKUP(F223,TræningsZoner!B:B,1,FALSE))=FALSE(),NormalDistance,IF(F223="Stigningsløb",StigningsløbDistance,IF(F223="Intervalløb",IntervalDistance,IF(F223="Temposkift",TemposkiftDistance,IF(F223="konkurrenceløb",KonkurrenceløbDistance,IF(F223="Distanceløb",DistanceløbDistance,"Ukendt træningstype"))))))))</f>
        <v>0.5</v>
      </c>
      <c r="L223" s="54"/>
      <c r="M223" s="55"/>
      <c r="N223" s="72"/>
    </row>
    <row r="224" spans="1:14" s="26" customFormat="1" hidden="1" outlineLevel="1" x14ac:dyDescent="0.25">
      <c r="A224" s="61"/>
      <c r="B224" s="57">
        <v>42682</v>
      </c>
      <c r="C224" s="54" t="str">
        <f t="shared" si="8"/>
        <v/>
      </c>
      <c r="D224" s="54" t="str">
        <f t="shared" si="9"/>
        <v/>
      </c>
      <c r="E224" s="54"/>
      <c r="F224" s="58" t="s">
        <v>36</v>
      </c>
      <c r="G224" s="58" t="s">
        <v>38</v>
      </c>
      <c r="H224" s="58" t="str">
        <f>IF(ISERROR(VLOOKUP(F224,Table3[[#All],[Type]],1,FALSE))=FALSE(),"",IF(F224="","",IFERROR(IFERROR(TræningsZone,StigningsløbZone),IF(F224="Intervalløb",IntervalZone,IF(F224="Temposkift",TemposkiftZone,IF(F224="Konkurrenceløb","N/A",IF(F224="Distanceløb",DistanceløbZone,"Ukendt træningstype")))))))</f>
        <v>An1</v>
      </c>
      <c r="I224" s="58" t="str">
        <f>IF(F224="Konkurrenceløb",KonkurrenceløbHastighed,IF(ISERROR(VLOOKUP(F224,Table3[[#All],[Type]],1,FALSE))=FALSE(),"",IF(F224="","",TræningsHastighed)))</f>
        <v>5:42,5</v>
      </c>
      <c r="J224" s="59">
        <f ca="1">IF(ISERROR(VLOOKUP(F224,Table3[[#All],[Type]],1,FALSE))=FALSE(),SUMIF(OFFSET(B224,1,0,50),B224,OFFSET(J224,1,0,50)),IF(F224="","",IF(ISERROR(VLOOKUP(F224,TræningsZoner!B:B,1,FALSE))=FALSE(),NormalTid,IF(F224="Stigningsløb",StigningsløbTid,IF(F224="Intervalløb",IntervalTid,IF(F224="Temposkift",TemposkiftTid,IF(F224="Konkurrenceløb",KonkurrenceløbTid,IF(F224="Distanceløb",DistanceløbTid,"Ukendt træningstype"))))))))</f>
        <v>2.8541666666666665</v>
      </c>
      <c r="K224" s="60">
        <f ca="1">IF(ISERROR(VLOOKUP(F224,Table3[[#All],[Type]],1,FALSE))=FALSE(),SUMIF(OFFSET(B224,1,0,50),B224,OFFSET(K224,1,0,50)),IF(F224="","",IF(ISERROR(VLOOKUP(F224,TræningsZoner!B:B,1,FALSE))=FALSE(),NormalDistance,IF(F224="Stigningsløb",StigningsløbDistance,IF(F224="Intervalløb",IntervalDistance,IF(F224="Temposkift",TemposkiftDistance,IF(F224="konkurrenceløb",KonkurrenceløbDistance,IF(F224="Distanceløb",DistanceløbDistance,"Ukendt træningstype"))))))))</f>
        <v>0.5</v>
      </c>
      <c r="L224" s="54"/>
      <c r="M224" s="55"/>
      <c r="N224" s="72"/>
    </row>
    <row r="225" spans="1:14" s="26" customFormat="1" hidden="1" outlineLevel="1" x14ac:dyDescent="0.25">
      <c r="A225" s="61"/>
      <c r="B225" s="57">
        <v>42682</v>
      </c>
      <c r="C225" s="54" t="str">
        <f t="shared" si="8"/>
        <v/>
      </c>
      <c r="D225" s="54" t="str">
        <f t="shared" si="9"/>
        <v/>
      </c>
      <c r="E225" s="54"/>
      <c r="F225" s="58" t="s">
        <v>36</v>
      </c>
      <c r="G225" s="58" t="s">
        <v>37</v>
      </c>
      <c r="H225" s="58" t="str">
        <f>IF(ISERROR(VLOOKUP(F225,Table3[[#All],[Type]],1,FALSE))=FALSE(),"",IF(F225="","",IFERROR(IFERROR(TræningsZone,StigningsløbZone),IF(F225="Intervalløb",IntervalZone,IF(F225="Temposkift",TemposkiftZone,IF(F225="Konkurrenceløb","N/A",IF(F225="Distanceløb",DistanceløbZone,"Ukendt træningstype")))))))</f>
        <v>Ae2</v>
      </c>
      <c r="I225" s="58" t="str">
        <f>IF(F225="Konkurrenceløb",KonkurrenceløbHastighed,IF(ISERROR(VLOOKUP(F225,Table3[[#All],[Type]],1,FALSE))=FALSE(),"",IF(F225="","",TræningsHastighed)))</f>
        <v>6:28</v>
      </c>
      <c r="J225" s="59">
        <f ca="1">IF(ISERROR(VLOOKUP(F225,Table3[[#All],[Type]],1,FALSE))=FALSE(),SUMIF(OFFSET(B225,1,0,50),B225,OFFSET(J225,1,0,50)),IF(F225="","",IF(ISERROR(VLOOKUP(F225,TræningsZoner!B:B,1,FALSE))=FALSE(),NormalTid,IF(F225="Stigningsløb",StigningsløbTid,IF(F225="Intervalløb",IntervalTid,IF(F225="Temposkift",TemposkiftTid,IF(F225="Konkurrenceløb",KonkurrenceløbTid,IF(F225="Distanceløb",DistanceløbTid,"Ukendt træningstype"))))))))</f>
        <v>3.2333333333333334</v>
      </c>
      <c r="K225" s="60">
        <f ca="1">IF(ISERROR(VLOOKUP(F225,Table3[[#All],[Type]],1,FALSE))=FALSE(),SUMIF(OFFSET(B225,1,0,50),B225,OFFSET(K225,1,0,50)),IF(F225="","",IF(ISERROR(VLOOKUP(F225,TræningsZoner!B:B,1,FALSE))=FALSE(),NormalDistance,IF(F225="Stigningsløb",StigningsløbDistance,IF(F225="Intervalløb",IntervalDistance,IF(F225="Temposkift",TemposkiftDistance,IF(F225="konkurrenceløb",KonkurrenceløbDistance,IF(F225="Distanceløb",DistanceløbDistance,"Ukendt træningstype"))))))))</f>
        <v>0.5</v>
      </c>
      <c r="L225" s="54"/>
      <c r="M225" s="55"/>
      <c r="N225" s="72"/>
    </row>
    <row r="226" spans="1:14" s="26" customFormat="1" hidden="1" outlineLevel="1" x14ac:dyDescent="0.25">
      <c r="A226" s="61"/>
      <c r="B226" s="57">
        <v>42682</v>
      </c>
      <c r="C226" s="54" t="str">
        <f t="shared" si="8"/>
        <v/>
      </c>
      <c r="D226" s="54" t="str">
        <f t="shared" si="9"/>
        <v/>
      </c>
      <c r="E226" s="54"/>
      <c r="F226" s="58" t="s">
        <v>36</v>
      </c>
      <c r="G226" s="58" t="s">
        <v>38</v>
      </c>
      <c r="H226" s="58" t="str">
        <f>IF(ISERROR(VLOOKUP(F226,Table3[[#All],[Type]],1,FALSE))=FALSE(),"",IF(F226="","",IFERROR(IFERROR(TræningsZone,StigningsløbZone),IF(F226="Intervalløb",IntervalZone,IF(F226="Temposkift",TemposkiftZone,IF(F226="Konkurrenceløb","N/A",IF(F226="Distanceløb",DistanceløbZone,"Ukendt træningstype")))))))</f>
        <v>An1</v>
      </c>
      <c r="I226" s="58" t="str">
        <f>IF(F226="Konkurrenceløb",KonkurrenceløbHastighed,IF(ISERROR(VLOOKUP(F226,Table3[[#All],[Type]],1,FALSE))=FALSE(),"",IF(F226="","",TræningsHastighed)))</f>
        <v>5:42,5</v>
      </c>
      <c r="J226" s="59">
        <f ca="1">IF(ISERROR(VLOOKUP(F226,Table3[[#All],[Type]],1,FALSE))=FALSE(),SUMIF(OFFSET(B226,1,0,50),B226,OFFSET(J226,1,0,50)),IF(F226="","",IF(ISERROR(VLOOKUP(F226,TræningsZoner!B:B,1,FALSE))=FALSE(),NormalTid,IF(F226="Stigningsløb",StigningsløbTid,IF(F226="Intervalløb",IntervalTid,IF(F226="Temposkift",TemposkiftTid,IF(F226="Konkurrenceløb",KonkurrenceløbTid,IF(F226="Distanceløb",DistanceløbTid,"Ukendt træningstype"))))))))</f>
        <v>2.8541666666666665</v>
      </c>
      <c r="K226" s="60">
        <f ca="1">IF(ISERROR(VLOOKUP(F226,Table3[[#All],[Type]],1,FALSE))=FALSE(),SUMIF(OFFSET(B226,1,0,50),B226,OFFSET(K226,1,0,50)),IF(F226="","",IF(ISERROR(VLOOKUP(F226,TræningsZoner!B:B,1,FALSE))=FALSE(),NormalDistance,IF(F226="Stigningsløb",StigningsløbDistance,IF(F226="Intervalløb",IntervalDistance,IF(F226="Temposkift",TemposkiftDistance,IF(F226="konkurrenceløb",KonkurrenceløbDistance,IF(F226="Distanceløb",DistanceløbDistance,"Ukendt træningstype"))))))))</f>
        <v>0.5</v>
      </c>
      <c r="L226" s="54"/>
      <c r="M226" s="55"/>
      <c r="N226" s="72"/>
    </row>
    <row r="227" spans="1:14" s="26" customFormat="1" hidden="1" outlineLevel="1" x14ac:dyDescent="0.25">
      <c r="A227" s="61"/>
      <c r="B227" s="57">
        <v>42682</v>
      </c>
      <c r="C227" s="54" t="str">
        <f t="shared" si="8"/>
        <v/>
      </c>
      <c r="D227" s="54" t="str">
        <f t="shared" si="9"/>
        <v/>
      </c>
      <c r="E227" s="54"/>
      <c r="F227" s="58" t="s">
        <v>36</v>
      </c>
      <c r="G227" s="58" t="s">
        <v>37</v>
      </c>
      <c r="H227" s="58" t="str">
        <f>IF(ISERROR(VLOOKUP(F227,Table3[[#All],[Type]],1,FALSE))=FALSE(),"",IF(F227="","",IFERROR(IFERROR(TræningsZone,StigningsløbZone),IF(F227="Intervalløb",IntervalZone,IF(F227="Temposkift",TemposkiftZone,IF(F227="Konkurrenceløb","N/A",IF(F227="Distanceløb",DistanceløbZone,"Ukendt træningstype")))))))</f>
        <v>Ae2</v>
      </c>
      <c r="I227" s="58" t="str">
        <f>IF(F227="Konkurrenceløb",KonkurrenceløbHastighed,IF(ISERROR(VLOOKUP(F227,Table3[[#All],[Type]],1,FALSE))=FALSE(),"",IF(F227="","",TræningsHastighed)))</f>
        <v>6:28</v>
      </c>
      <c r="J227" s="59">
        <f ca="1">IF(ISERROR(VLOOKUP(F227,Table3[[#All],[Type]],1,FALSE))=FALSE(),SUMIF(OFFSET(B227,1,0,50),B227,OFFSET(J227,1,0,50)),IF(F227="","",IF(ISERROR(VLOOKUP(F227,TræningsZoner!B:B,1,FALSE))=FALSE(),NormalTid,IF(F227="Stigningsløb",StigningsløbTid,IF(F227="Intervalløb",IntervalTid,IF(F227="Temposkift",TemposkiftTid,IF(F227="Konkurrenceløb",KonkurrenceløbTid,IF(F227="Distanceløb",DistanceløbTid,"Ukendt træningstype"))))))))</f>
        <v>3.2333333333333334</v>
      </c>
      <c r="K227" s="60">
        <f ca="1">IF(ISERROR(VLOOKUP(F227,Table3[[#All],[Type]],1,FALSE))=FALSE(),SUMIF(OFFSET(B227,1,0,50),B227,OFFSET(K227,1,0,50)),IF(F227="","",IF(ISERROR(VLOOKUP(F227,TræningsZoner!B:B,1,FALSE))=FALSE(),NormalDistance,IF(F227="Stigningsløb",StigningsløbDistance,IF(F227="Intervalløb",IntervalDistance,IF(F227="Temposkift",TemposkiftDistance,IF(F227="konkurrenceløb",KonkurrenceløbDistance,IF(F227="Distanceløb",DistanceløbDistance,"Ukendt træningstype"))))))))</f>
        <v>0.5</v>
      </c>
      <c r="L227" s="54"/>
      <c r="M227" s="55"/>
      <c r="N227" s="72"/>
    </row>
    <row r="228" spans="1:14" s="26" customFormat="1" hidden="1" outlineLevel="1" x14ac:dyDescent="0.25">
      <c r="A228" s="61"/>
      <c r="B228" s="57">
        <v>42682</v>
      </c>
      <c r="C228" s="54" t="str">
        <f t="shared" si="8"/>
        <v/>
      </c>
      <c r="D228" s="54" t="str">
        <f t="shared" si="9"/>
        <v/>
      </c>
      <c r="E228" s="54"/>
      <c r="F228" s="58" t="s">
        <v>41</v>
      </c>
      <c r="G228" s="58" t="s">
        <v>43</v>
      </c>
      <c r="H228" s="58" t="str">
        <f>IF(ISERROR(VLOOKUP(F228,Table3[[#All],[Type]],1,FALSE))=FALSE(),"",IF(F228="","",IFERROR(IFERROR(TræningsZone,StigningsløbZone),IF(F228="Intervalløb",IntervalZone,IF(F228="Temposkift",TemposkiftZone,IF(F228="Konkurrenceløb","N/A",IF(F228="Distanceløb",DistanceløbZone,"Ukendt træningstype")))))))</f>
        <v>Rest</v>
      </c>
      <c r="I228" s="58" t="str">
        <f>IF(F228="Konkurrenceløb",KonkurrenceløbHastighed,IF(ISERROR(VLOOKUP(F228,Table3[[#All],[Type]],1,FALSE))=FALSE(),"",IF(F228="","",TræningsHastighed)))</f>
        <v>9:59,5</v>
      </c>
      <c r="J228" s="59">
        <f ca="1">IF(ISERROR(VLOOKUP(F228,Table3[[#All],[Type]],1,FALSE))=FALSE(),SUMIF(OFFSET(B228,1,0,50),B228,OFFSET(J228,1,0,50)),IF(F228="","",IF(ISERROR(VLOOKUP(F228,TræningsZoner!B:B,1,FALSE))=FALSE(),NormalTid,IF(F228="Stigningsløb",StigningsløbTid,IF(F228="Intervalløb",IntervalTid,IF(F228="Temposkift",TemposkiftTid,IF(F228="Konkurrenceløb",KonkurrenceløbTid,IF(F228="Distanceløb",DistanceløbTid,"Ukendt træningstype"))))))))</f>
        <v>5</v>
      </c>
      <c r="K228" s="60">
        <f ca="1">IF(ISERROR(VLOOKUP(F228,Table3[[#All],[Type]],1,FALSE))=FALSE(),SUMIF(OFFSET(B228,1,0,50),B228,OFFSET(K228,1,0,50)),IF(F228="","",IF(ISERROR(VLOOKUP(F228,TræningsZoner!B:B,1,FALSE))=FALSE(),NormalDistance,IF(F228="Stigningsløb",StigningsløbDistance,IF(F228="Intervalløb",IntervalDistance,IF(F228="Temposkift",TemposkiftDistance,IF(F228="konkurrenceløb",KonkurrenceløbDistance,IF(F228="Distanceløb",DistanceløbDistance,"Ukendt træningstype"))))))))</f>
        <v>0.50041701417848206</v>
      </c>
      <c r="L228" s="54"/>
      <c r="M228" s="55"/>
      <c r="N228" s="72"/>
    </row>
    <row r="229" spans="1:14" s="26" customFormat="1" hidden="1" outlineLevel="1" x14ac:dyDescent="0.25">
      <c r="A229" s="61"/>
      <c r="B229" s="57">
        <v>42682</v>
      </c>
      <c r="C229" s="54" t="str">
        <f t="shared" si="8"/>
        <v/>
      </c>
      <c r="D229" s="54" t="str">
        <f t="shared" si="9"/>
        <v/>
      </c>
      <c r="E229" s="54"/>
      <c r="F229" s="58" t="s">
        <v>36</v>
      </c>
      <c r="G229" s="58" t="s">
        <v>37</v>
      </c>
      <c r="H229" s="58" t="str">
        <f>IF(ISERROR(VLOOKUP(F229,Table3[[#All],[Type]],1,FALSE))=FALSE(),"",IF(F229="","",IFERROR(IFERROR(TræningsZone,StigningsløbZone),IF(F229="Intervalløb",IntervalZone,IF(F229="Temposkift",TemposkiftZone,IF(F229="Konkurrenceløb","N/A",IF(F229="Distanceløb",DistanceløbZone,"Ukendt træningstype")))))))</f>
        <v>Ae2</v>
      </c>
      <c r="I229" s="58" t="str">
        <f>IF(F229="Konkurrenceløb",KonkurrenceløbHastighed,IF(ISERROR(VLOOKUP(F229,Table3[[#All],[Type]],1,FALSE))=FALSE(),"",IF(F229="","",TræningsHastighed)))</f>
        <v>6:28</v>
      </c>
      <c r="J229" s="59">
        <f ca="1">IF(ISERROR(VLOOKUP(F229,Table3[[#All],[Type]],1,FALSE))=FALSE(),SUMIF(OFFSET(B229,1,0,50),B229,OFFSET(J229,1,0,50)),IF(F229="","",IF(ISERROR(VLOOKUP(F229,TræningsZoner!B:B,1,FALSE))=FALSE(),NormalTid,IF(F229="Stigningsløb",StigningsløbTid,IF(F229="Intervalløb",IntervalTid,IF(F229="Temposkift",TemposkiftTid,IF(F229="Konkurrenceløb",KonkurrenceløbTid,IF(F229="Distanceløb",DistanceløbTid,"Ukendt træningstype"))))))))</f>
        <v>3.2333333333333334</v>
      </c>
      <c r="K229" s="60">
        <f ca="1">IF(ISERROR(VLOOKUP(F229,Table3[[#All],[Type]],1,FALSE))=FALSE(),SUMIF(OFFSET(B229,1,0,50),B229,OFFSET(K229,1,0,50)),IF(F229="","",IF(ISERROR(VLOOKUP(F229,TræningsZoner!B:B,1,FALSE))=FALSE(),NormalDistance,IF(F229="Stigningsløb",StigningsløbDistance,IF(F229="Intervalløb",IntervalDistance,IF(F229="Temposkift",TemposkiftDistance,IF(F229="konkurrenceløb",KonkurrenceløbDistance,IF(F229="Distanceløb",DistanceløbDistance,"Ukendt træningstype"))))))))</f>
        <v>0.5</v>
      </c>
      <c r="L229" s="54"/>
      <c r="M229" s="55"/>
      <c r="N229" s="72"/>
    </row>
    <row r="230" spans="1:14" s="26" customFormat="1" hidden="1" outlineLevel="1" x14ac:dyDescent="0.25">
      <c r="A230" s="61"/>
      <c r="B230" s="57">
        <v>42682</v>
      </c>
      <c r="C230" s="54" t="str">
        <f t="shared" si="8"/>
        <v/>
      </c>
      <c r="D230" s="54" t="str">
        <f t="shared" si="9"/>
        <v/>
      </c>
      <c r="E230" s="54"/>
      <c r="F230" s="58" t="s">
        <v>36</v>
      </c>
      <c r="G230" s="58" t="s">
        <v>38</v>
      </c>
      <c r="H230" s="58" t="str">
        <f>IF(ISERROR(VLOOKUP(F230,Table3[[#All],[Type]],1,FALSE))=FALSE(),"",IF(F230="","",IFERROR(IFERROR(TræningsZone,StigningsløbZone),IF(F230="Intervalløb",IntervalZone,IF(F230="Temposkift",TemposkiftZone,IF(F230="Konkurrenceløb","N/A",IF(F230="Distanceløb",DistanceløbZone,"Ukendt træningstype")))))))</f>
        <v>An1</v>
      </c>
      <c r="I230" s="58" t="str">
        <f>IF(F230="Konkurrenceløb",KonkurrenceløbHastighed,IF(ISERROR(VLOOKUP(F230,Table3[[#All],[Type]],1,FALSE))=FALSE(),"",IF(F230="","",TræningsHastighed)))</f>
        <v>5:42,5</v>
      </c>
      <c r="J230" s="59">
        <f ca="1">IF(ISERROR(VLOOKUP(F230,Table3[[#All],[Type]],1,FALSE))=FALSE(),SUMIF(OFFSET(B230,1,0,50),B230,OFFSET(J230,1,0,50)),IF(F230="","",IF(ISERROR(VLOOKUP(F230,TræningsZoner!B:B,1,FALSE))=FALSE(),NormalTid,IF(F230="Stigningsløb",StigningsløbTid,IF(F230="Intervalløb",IntervalTid,IF(F230="Temposkift",TemposkiftTid,IF(F230="Konkurrenceløb",KonkurrenceløbTid,IF(F230="Distanceløb",DistanceløbTid,"Ukendt træningstype"))))))))</f>
        <v>2.8541666666666665</v>
      </c>
      <c r="K230" s="60">
        <f ca="1">IF(ISERROR(VLOOKUP(F230,Table3[[#All],[Type]],1,FALSE))=FALSE(),SUMIF(OFFSET(B230,1,0,50),B230,OFFSET(K230,1,0,50)),IF(F230="","",IF(ISERROR(VLOOKUP(F230,TræningsZoner!B:B,1,FALSE))=FALSE(),NormalDistance,IF(F230="Stigningsløb",StigningsløbDistance,IF(F230="Intervalløb",IntervalDistance,IF(F230="Temposkift",TemposkiftDistance,IF(F230="konkurrenceløb",KonkurrenceløbDistance,IF(F230="Distanceløb",DistanceløbDistance,"Ukendt træningstype"))))))))</f>
        <v>0.5</v>
      </c>
      <c r="L230" s="54"/>
      <c r="M230" s="55"/>
      <c r="N230" s="72"/>
    </row>
    <row r="231" spans="1:14" s="26" customFormat="1" hidden="1" outlineLevel="1" x14ac:dyDescent="0.25">
      <c r="A231" s="61"/>
      <c r="B231" s="57">
        <v>42682</v>
      </c>
      <c r="C231" s="54" t="str">
        <f t="shared" si="8"/>
        <v/>
      </c>
      <c r="D231" s="54" t="str">
        <f t="shared" si="9"/>
        <v/>
      </c>
      <c r="E231" s="54"/>
      <c r="F231" s="58" t="s">
        <v>36</v>
      </c>
      <c r="G231" s="58" t="s">
        <v>37</v>
      </c>
      <c r="H231" s="58" t="str">
        <f>IF(ISERROR(VLOOKUP(F231,Table3[[#All],[Type]],1,FALSE))=FALSE(),"",IF(F231="","",IFERROR(IFERROR(TræningsZone,StigningsløbZone),IF(F231="Intervalløb",IntervalZone,IF(F231="Temposkift",TemposkiftZone,IF(F231="Konkurrenceløb","N/A",IF(F231="Distanceløb",DistanceløbZone,"Ukendt træningstype")))))))</f>
        <v>Ae2</v>
      </c>
      <c r="I231" s="58" t="str">
        <f>IF(F231="Konkurrenceløb",KonkurrenceløbHastighed,IF(ISERROR(VLOOKUP(F231,Table3[[#All],[Type]],1,FALSE))=FALSE(),"",IF(F231="","",TræningsHastighed)))</f>
        <v>6:28</v>
      </c>
      <c r="J231" s="59">
        <f ca="1">IF(ISERROR(VLOOKUP(F231,Table3[[#All],[Type]],1,FALSE))=FALSE(),SUMIF(OFFSET(B231,1,0,50),B231,OFFSET(J231,1,0,50)),IF(F231="","",IF(ISERROR(VLOOKUP(F231,TræningsZoner!B:B,1,FALSE))=FALSE(),NormalTid,IF(F231="Stigningsløb",StigningsløbTid,IF(F231="Intervalløb",IntervalTid,IF(F231="Temposkift",TemposkiftTid,IF(F231="Konkurrenceløb",KonkurrenceløbTid,IF(F231="Distanceløb",DistanceløbTid,"Ukendt træningstype"))))))))</f>
        <v>3.2333333333333334</v>
      </c>
      <c r="K231" s="60">
        <f ca="1">IF(ISERROR(VLOOKUP(F231,Table3[[#All],[Type]],1,FALSE))=FALSE(),SUMIF(OFFSET(B231,1,0,50),B231,OFFSET(K231,1,0,50)),IF(F231="","",IF(ISERROR(VLOOKUP(F231,TræningsZoner!B:B,1,FALSE))=FALSE(),NormalDistance,IF(F231="Stigningsløb",StigningsløbDistance,IF(F231="Intervalløb",IntervalDistance,IF(F231="Temposkift",TemposkiftDistance,IF(F231="konkurrenceløb",KonkurrenceløbDistance,IF(F231="Distanceløb",DistanceløbDistance,"Ukendt træningstype"))))))))</f>
        <v>0.5</v>
      </c>
      <c r="L231" s="54"/>
      <c r="M231" s="55"/>
      <c r="N231" s="72"/>
    </row>
    <row r="232" spans="1:14" s="26" customFormat="1" hidden="1" outlineLevel="1" x14ac:dyDescent="0.25">
      <c r="A232" s="61"/>
      <c r="B232" s="57">
        <v>42682</v>
      </c>
      <c r="C232" s="54" t="str">
        <f t="shared" si="8"/>
        <v/>
      </c>
      <c r="D232" s="54" t="str">
        <f t="shared" si="9"/>
        <v/>
      </c>
      <c r="E232" s="54"/>
      <c r="F232" s="58" t="s">
        <v>36</v>
      </c>
      <c r="G232" s="58" t="s">
        <v>38</v>
      </c>
      <c r="H232" s="58" t="str">
        <f>IF(ISERROR(VLOOKUP(F232,Table3[[#All],[Type]],1,FALSE))=FALSE(),"",IF(F232="","",IFERROR(IFERROR(TræningsZone,StigningsløbZone),IF(F232="Intervalløb",IntervalZone,IF(F232="Temposkift",TemposkiftZone,IF(F232="Konkurrenceløb","N/A",IF(F232="Distanceløb",DistanceløbZone,"Ukendt træningstype")))))))</f>
        <v>An1</v>
      </c>
      <c r="I232" s="58" t="str">
        <f>IF(F232="Konkurrenceløb",KonkurrenceløbHastighed,IF(ISERROR(VLOOKUP(F232,Table3[[#All],[Type]],1,FALSE))=FALSE(),"",IF(F232="","",TræningsHastighed)))</f>
        <v>5:42,5</v>
      </c>
      <c r="J232" s="59">
        <f ca="1">IF(ISERROR(VLOOKUP(F232,Table3[[#All],[Type]],1,FALSE))=FALSE(),SUMIF(OFFSET(B232,1,0,50),B232,OFFSET(J232,1,0,50)),IF(F232="","",IF(ISERROR(VLOOKUP(F232,TræningsZoner!B:B,1,FALSE))=FALSE(),NormalTid,IF(F232="Stigningsløb",StigningsløbTid,IF(F232="Intervalløb",IntervalTid,IF(F232="Temposkift",TemposkiftTid,IF(F232="Konkurrenceløb",KonkurrenceløbTid,IF(F232="Distanceløb",DistanceløbTid,"Ukendt træningstype"))))))))</f>
        <v>2.8541666666666665</v>
      </c>
      <c r="K232" s="60">
        <f ca="1">IF(ISERROR(VLOOKUP(F232,Table3[[#All],[Type]],1,FALSE))=FALSE(),SUMIF(OFFSET(B232,1,0,50),B232,OFFSET(K232,1,0,50)),IF(F232="","",IF(ISERROR(VLOOKUP(F232,TræningsZoner!B:B,1,FALSE))=FALSE(),NormalDistance,IF(F232="Stigningsløb",StigningsløbDistance,IF(F232="Intervalløb",IntervalDistance,IF(F232="Temposkift",TemposkiftDistance,IF(F232="konkurrenceløb",KonkurrenceløbDistance,IF(F232="Distanceløb",DistanceløbDistance,"Ukendt træningstype"))))))))</f>
        <v>0.5</v>
      </c>
      <c r="L232" s="54"/>
      <c r="M232" s="55"/>
      <c r="N232" s="72"/>
    </row>
    <row r="233" spans="1:14" s="26" customFormat="1" hidden="1" outlineLevel="1" x14ac:dyDescent="0.25">
      <c r="A233" s="61"/>
      <c r="B233" s="57">
        <v>42682</v>
      </c>
      <c r="C233" s="54" t="str">
        <f t="shared" si="8"/>
        <v/>
      </c>
      <c r="D233" s="54" t="str">
        <f t="shared" si="9"/>
        <v/>
      </c>
      <c r="E233" s="54"/>
      <c r="F233" s="58" t="s">
        <v>36</v>
      </c>
      <c r="G233" s="58" t="s">
        <v>37</v>
      </c>
      <c r="H233" s="58" t="str">
        <f>IF(ISERROR(VLOOKUP(F233,Table3[[#All],[Type]],1,FALSE))=FALSE(),"",IF(F233="","",IFERROR(IFERROR(TræningsZone,StigningsløbZone),IF(F233="Intervalløb",IntervalZone,IF(F233="Temposkift",TemposkiftZone,IF(F233="Konkurrenceløb","N/A",IF(F233="Distanceløb",DistanceløbZone,"Ukendt træningstype")))))))</f>
        <v>Ae2</v>
      </c>
      <c r="I233" s="58" t="str">
        <f>IF(F233="Konkurrenceløb",KonkurrenceløbHastighed,IF(ISERROR(VLOOKUP(F233,Table3[[#All],[Type]],1,FALSE))=FALSE(),"",IF(F233="","",TræningsHastighed)))</f>
        <v>6:28</v>
      </c>
      <c r="J233" s="59">
        <f ca="1">IF(ISERROR(VLOOKUP(F233,Table3[[#All],[Type]],1,FALSE))=FALSE(),SUMIF(OFFSET(B233,1,0,50),B233,OFFSET(J233,1,0,50)),IF(F233="","",IF(ISERROR(VLOOKUP(F233,TræningsZoner!B:B,1,FALSE))=FALSE(),NormalTid,IF(F233="Stigningsløb",StigningsløbTid,IF(F233="Intervalløb",IntervalTid,IF(F233="Temposkift",TemposkiftTid,IF(F233="Konkurrenceløb",KonkurrenceløbTid,IF(F233="Distanceløb",DistanceløbTid,"Ukendt træningstype"))))))))</f>
        <v>3.2333333333333334</v>
      </c>
      <c r="K233" s="60">
        <f ca="1">IF(ISERROR(VLOOKUP(F233,Table3[[#All],[Type]],1,FALSE))=FALSE(),SUMIF(OFFSET(B233,1,0,50),B233,OFFSET(K233,1,0,50)),IF(F233="","",IF(ISERROR(VLOOKUP(F233,TræningsZoner!B:B,1,FALSE))=FALSE(),NormalDistance,IF(F233="Stigningsløb",StigningsløbDistance,IF(F233="Intervalløb",IntervalDistance,IF(F233="Temposkift",TemposkiftDistance,IF(F233="konkurrenceløb",KonkurrenceløbDistance,IF(F233="Distanceløb",DistanceløbDistance,"Ukendt træningstype"))))))))</f>
        <v>0.5</v>
      </c>
      <c r="L233" s="54"/>
      <c r="M233" s="55"/>
      <c r="N233" s="72"/>
    </row>
    <row r="234" spans="1:14" s="26" customFormat="1" hidden="1" outlineLevel="1" x14ac:dyDescent="0.25">
      <c r="A234" s="61"/>
      <c r="B234" s="57">
        <v>42682</v>
      </c>
      <c r="C234" s="54" t="str">
        <f t="shared" si="8"/>
        <v/>
      </c>
      <c r="D234" s="54" t="str">
        <f t="shared" si="9"/>
        <v/>
      </c>
      <c r="E234" s="54"/>
      <c r="F234" s="58" t="s">
        <v>41</v>
      </c>
      <c r="G234" s="58" t="s">
        <v>43</v>
      </c>
      <c r="H234" s="58" t="str">
        <f>IF(ISERROR(VLOOKUP(F234,Table3[[#All],[Type]],1,FALSE))=FALSE(),"",IF(F234="","",IFERROR(IFERROR(TræningsZone,StigningsløbZone),IF(F234="Intervalløb",IntervalZone,IF(F234="Temposkift",TemposkiftZone,IF(F234="Konkurrenceløb","N/A",IF(F234="Distanceløb",DistanceløbZone,"Ukendt træningstype")))))))</f>
        <v>Rest</v>
      </c>
      <c r="I234" s="58" t="str">
        <f>IF(F234="Konkurrenceløb",KonkurrenceløbHastighed,IF(ISERROR(VLOOKUP(F234,Table3[[#All],[Type]],1,FALSE))=FALSE(),"",IF(F234="","",TræningsHastighed)))</f>
        <v>9:59,5</v>
      </c>
      <c r="J234" s="59">
        <f ca="1">IF(ISERROR(VLOOKUP(F234,Table3[[#All],[Type]],1,FALSE))=FALSE(),SUMIF(OFFSET(B234,1,0,50),B234,OFFSET(J234,1,0,50)),IF(F234="","",IF(ISERROR(VLOOKUP(F234,TræningsZoner!B:B,1,FALSE))=FALSE(),NormalTid,IF(F234="Stigningsløb",StigningsløbTid,IF(F234="Intervalløb",IntervalTid,IF(F234="Temposkift",TemposkiftTid,IF(F234="Konkurrenceløb",KonkurrenceløbTid,IF(F234="Distanceløb",DistanceløbTid,"Ukendt træningstype"))))))))</f>
        <v>5</v>
      </c>
      <c r="K234" s="60">
        <f ca="1">IF(ISERROR(VLOOKUP(F234,Table3[[#All],[Type]],1,FALSE))=FALSE(),SUMIF(OFFSET(B234,1,0,50),B234,OFFSET(K234,1,0,50)),IF(F234="","",IF(ISERROR(VLOOKUP(F234,TræningsZoner!B:B,1,FALSE))=FALSE(),NormalDistance,IF(F234="Stigningsløb",StigningsløbDistance,IF(F234="Intervalløb",IntervalDistance,IF(F234="Temposkift",TemposkiftDistance,IF(F234="konkurrenceløb",KonkurrenceløbDistance,IF(F234="Distanceløb",DistanceløbDistance,"Ukendt træningstype"))))))))</f>
        <v>0.50041701417848206</v>
      </c>
      <c r="L234" s="54"/>
      <c r="M234" s="55"/>
      <c r="N234" s="72"/>
    </row>
    <row r="235" spans="1:14" s="26" customFormat="1" hidden="1" outlineLevel="1" x14ac:dyDescent="0.25">
      <c r="A235" s="61"/>
      <c r="B235" s="57">
        <v>42682</v>
      </c>
      <c r="C235" s="54" t="str">
        <f t="shared" si="8"/>
        <v/>
      </c>
      <c r="D235" s="54" t="str">
        <f t="shared" si="9"/>
        <v/>
      </c>
      <c r="E235" s="54"/>
      <c r="F235" s="58" t="s">
        <v>36</v>
      </c>
      <c r="G235" s="58" t="s">
        <v>37</v>
      </c>
      <c r="H235" s="58" t="str">
        <f>IF(ISERROR(VLOOKUP(F235,Table3[[#All],[Type]],1,FALSE))=FALSE(),"",IF(F235="","",IFERROR(IFERROR(TræningsZone,StigningsløbZone),IF(F235="Intervalløb",IntervalZone,IF(F235="Temposkift",TemposkiftZone,IF(F235="Konkurrenceløb","N/A",IF(F235="Distanceløb",DistanceløbZone,"Ukendt træningstype")))))))</f>
        <v>Ae2</v>
      </c>
      <c r="I235" s="58" t="str">
        <f>IF(F235="Konkurrenceløb",KonkurrenceløbHastighed,IF(ISERROR(VLOOKUP(F235,Table3[[#All],[Type]],1,FALSE))=FALSE(),"",IF(F235="","",TræningsHastighed)))</f>
        <v>6:28</v>
      </c>
      <c r="J235" s="59">
        <f ca="1">IF(ISERROR(VLOOKUP(F235,Table3[[#All],[Type]],1,FALSE))=FALSE(),SUMIF(OFFSET(B235,1,0,50),B235,OFFSET(J235,1,0,50)),IF(F235="","",IF(ISERROR(VLOOKUP(F235,TræningsZoner!B:B,1,FALSE))=FALSE(),NormalTid,IF(F235="Stigningsløb",StigningsløbTid,IF(F235="Intervalløb",IntervalTid,IF(F235="Temposkift",TemposkiftTid,IF(F235="Konkurrenceløb",KonkurrenceløbTid,IF(F235="Distanceløb",DistanceløbTid,"Ukendt træningstype"))))))))</f>
        <v>3.2333333333333334</v>
      </c>
      <c r="K235" s="60">
        <f ca="1">IF(ISERROR(VLOOKUP(F235,Table3[[#All],[Type]],1,FALSE))=FALSE(),SUMIF(OFFSET(B235,1,0,50),B235,OFFSET(K235,1,0,50)),IF(F235="","",IF(ISERROR(VLOOKUP(F235,TræningsZoner!B:B,1,FALSE))=FALSE(),NormalDistance,IF(F235="Stigningsløb",StigningsløbDistance,IF(F235="Intervalløb",IntervalDistance,IF(F235="Temposkift",TemposkiftDistance,IF(F235="konkurrenceløb",KonkurrenceløbDistance,IF(F235="Distanceløb",DistanceløbDistance,"Ukendt træningstype"))))))))</f>
        <v>0.5</v>
      </c>
      <c r="L235" s="54"/>
      <c r="M235" s="55"/>
      <c r="N235" s="72"/>
    </row>
    <row r="236" spans="1:14" s="26" customFormat="1" hidden="1" outlineLevel="1" x14ac:dyDescent="0.25">
      <c r="A236" s="61"/>
      <c r="B236" s="57">
        <v>42682</v>
      </c>
      <c r="C236" s="54" t="str">
        <f t="shared" si="8"/>
        <v/>
      </c>
      <c r="D236" s="54" t="str">
        <f t="shared" si="9"/>
        <v/>
      </c>
      <c r="E236" s="54"/>
      <c r="F236" s="58" t="s">
        <v>36</v>
      </c>
      <c r="G236" s="58" t="s">
        <v>38</v>
      </c>
      <c r="H236" s="58" t="str">
        <f>IF(ISERROR(VLOOKUP(F236,Table3[[#All],[Type]],1,FALSE))=FALSE(),"",IF(F236="","",IFERROR(IFERROR(TræningsZone,StigningsløbZone),IF(F236="Intervalløb",IntervalZone,IF(F236="Temposkift",TemposkiftZone,IF(F236="Konkurrenceløb","N/A",IF(F236="Distanceløb",DistanceløbZone,"Ukendt træningstype")))))))</f>
        <v>An1</v>
      </c>
      <c r="I236" s="58" t="str">
        <f>IF(F236="Konkurrenceløb",KonkurrenceløbHastighed,IF(ISERROR(VLOOKUP(F236,Table3[[#All],[Type]],1,FALSE))=FALSE(),"",IF(F236="","",TræningsHastighed)))</f>
        <v>5:42,5</v>
      </c>
      <c r="J236" s="59">
        <f ca="1">IF(ISERROR(VLOOKUP(F236,Table3[[#All],[Type]],1,FALSE))=FALSE(),SUMIF(OFFSET(B236,1,0,50),B236,OFFSET(J236,1,0,50)),IF(F236="","",IF(ISERROR(VLOOKUP(F236,TræningsZoner!B:B,1,FALSE))=FALSE(),NormalTid,IF(F236="Stigningsløb",StigningsløbTid,IF(F236="Intervalløb",IntervalTid,IF(F236="Temposkift",TemposkiftTid,IF(F236="Konkurrenceløb",KonkurrenceløbTid,IF(F236="Distanceløb",DistanceløbTid,"Ukendt træningstype"))))))))</f>
        <v>2.8541666666666665</v>
      </c>
      <c r="K236" s="60">
        <f ca="1">IF(ISERROR(VLOOKUP(F236,Table3[[#All],[Type]],1,FALSE))=FALSE(),SUMIF(OFFSET(B236,1,0,50),B236,OFFSET(K236,1,0,50)),IF(F236="","",IF(ISERROR(VLOOKUP(F236,TræningsZoner!B:B,1,FALSE))=FALSE(),NormalDistance,IF(F236="Stigningsløb",StigningsløbDistance,IF(F236="Intervalløb",IntervalDistance,IF(F236="Temposkift",TemposkiftDistance,IF(F236="konkurrenceløb",KonkurrenceløbDistance,IF(F236="Distanceløb",DistanceløbDistance,"Ukendt træningstype"))))))))</f>
        <v>0.5</v>
      </c>
      <c r="L236" s="54"/>
      <c r="M236" s="55"/>
      <c r="N236" s="72"/>
    </row>
    <row r="237" spans="1:14" s="26" customFormat="1" hidden="1" outlineLevel="1" x14ac:dyDescent="0.25">
      <c r="A237" s="61"/>
      <c r="B237" s="57">
        <v>42682</v>
      </c>
      <c r="C237" s="54" t="str">
        <f t="shared" si="8"/>
        <v/>
      </c>
      <c r="D237" s="54" t="str">
        <f t="shared" si="9"/>
        <v/>
      </c>
      <c r="E237" s="54"/>
      <c r="F237" s="58" t="s">
        <v>36</v>
      </c>
      <c r="G237" s="58" t="s">
        <v>37</v>
      </c>
      <c r="H237" s="58" t="str">
        <f>IF(ISERROR(VLOOKUP(F237,Table3[[#All],[Type]],1,FALSE))=FALSE(),"",IF(F237="","",IFERROR(IFERROR(TræningsZone,StigningsløbZone),IF(F237="Intervalløb",IntervalZone,IF(F237="Temposkift",TemposkiftZone,IF(F237="Konkurrenceløb","N/A",IF(F237="Distanceløb",DistanceløbZone,"Ukendt træningstype")))))))</f>
        <v>Ae2</v>
      </c>
      <c r="I237" s="58" t="str">
        <f>IF(F237="Konkurrenceløb",KonkurrenceløbHastighed,IF(ISERROR(VLOOKUP(F237,Table3[[#All],[Type]],1,FALSE))=FALSE(),"",IF(F237="","",TræningsHastighed)))</f>
        <v>6:28</v>
      </c>
      <c r="J237" s="59">
        <f ca="1">IF(ISERROR(VLOOKUP(F237,Table3[[#All],[Type]],1,FALSE))=FALSE(),SUMIF(OFFSET(B237,1,0,50),B237,OFFSET(J237,1,0,50)),IF(F237="","",IF(ISERROR(VLOOKUP(F237,TræningsZoner!B:B,1,FALSE))=FALSE(),NormalTid,IF(F237="Stigningsløb",StigningsløbTid,IF(F237="Intervalløb",IntervalTid,IF(F237="Temposkift",TemposkiftTid,IF(F237="Konkurrenceløb",KonkurrenceløbTid,IF(F237="Distanceløb",DistanceløbTid,"Ukendt træningstype"))))))))</f>
        <v>3.2333333333333334</v>
      </c>
      <c r="K237" s="60">
        <f ca="1">IF(ISERROR(VLOOKUP(F237,Table3[[#All],[Type]],1,FALSE))=FALSE(),SUMIF(OFFSET(B237,1,0,50),B237,OFFSET(K237,1,0,50)),IF(F237="","",IF(ISERROR(VLOOKUP(F237,TræningsZoner!B:B,1,FALSE))=FALSE(),NormalDistance,IF(F237="Stigningsløb",StigningsløbDistance,IF(F237="Intervalløb",IntervalDistance,IF(F237="Temposkift",TemposkiftDistance,IF(F237="konkurrenceløb",KonkurrenceløbDistance,IF(F237="Distanceløb",DistanceløbDistance,"Ukendt træningstype"))))))))</f>
        <v>0.5</v>
      </c>
      <c r="L237" s="54"/>
      <c r="M237" s="55"/>
      <c r="N237" s="72"/>
    </row>
    <row r="238" spans="1:14" s="26" customFormat="1" hidden="1" outlineLevel="1" x14ac:dyDescent="0.25">
      <c r="A238" s="61"/>
      <c r="B238" s="57">
        <v>42682</v>
      </c>
      <c r="C238" s="54" t="str">
        <f t="shared" si="8"/>
        <v/>
      </c>
      <c r="D238" s="54" t="str">
        <f t="shared" si="9"/>
        <v/>
      </c>
      <c r="E238" s="54"/>
      <c r="F238" s="58" t="s">
        <v>36</v>
      </c>
      <c r="G238" s="58" t="s">
        <v>38</v>
      </c>
      <c r="H238" s="58" t="str">
        <f>IF(ISERROR(VLOOKUP(F238,Table3[[#All],[Type]],1,FALSE))=FALSE(),"",IF(F238="","",IFERROR(IFERROR(TræningsZone,StigningsløbZone),IF(F238="Intervalløb",IntervalZone,IF(F238="Temposkift",TemposkiftZone,IF(F238="Konkurrenceløb","N/A",IF(F238="Distanceløb",DistanceløbZone,"Ukendt træningstype")))))))</f>
        <v>An1</v>
      </c>
      <c r="I238" s="58" t="str">
        <f>IF(F238="Konkurrenceløb",KonkurrenceløbHastighed,IF(ISERROR(VLOOKUP(F238,Table3[[#All],[Type]],1,FALSE))=FALSE(),"",IF(F238="","",TræningsHastighed)))</f>
        <v>5:42,5</v>
      </c>
      <c r="J238" s="59">
        <f ca="1">IF(ISERROR(VLOOKUP(F238,Table3[[#All],[Type]],1,FALSE))=FALSE(),SUMIF(OFFSET(B238,1,0,50),B238,OFFSET(J238,1,0,50)),IF(F238="","",IF(ISERROR(VLOOKUP(F238,TræningsZoner!B:B,1,FALSE))=FALSE(),NormalTid,IF(F238="Stigningsløb",StigningsløbTid,IF(F238="Intervalløb",IntervalTid,IF(F238="Temposkift",TemposkiftTid,IF(F238="Konkurrenceløb",KonkurrenceløbTid,IF(F238="Distanceløb",DistanceløbTid,"Ukendt træningstype"))))))))</f>
        <v>2.8541666666666665</v>
      </c>
      <c r="K238" s="60">
        <f ca="1">IF(ISERROR(VLOOKUP(F238,Table3[[#All],[Type]],1,FALSE))=FALSE(),SUMIF(OFFSET(B238,1,0,50),B238,OFFSET(K238,1,0,50)),IF(F238="","",IF(ISERROR(VLOOKUP(F238,TræningsZoner!B:B,1,FALSE))=FALSE(),NormalDistance,IF(F238="Stigningsløb",StigningsløbDistance,IF(F238="Intervalløb",IntervalDistance,IF(F238="Temposkift",TemposkiftDistance,IF(F238="konkurrenceløb",KonkurrenceløbDistance,IF(F238="Distanceløb",DistanceløbDistance,"Ukendt træningstype"))))))))</f>
        <v>0.5</v>
      </c>
      <c r="L238" s="54"/>
      <c r="M238" s="55"/>
      <c r="N238" s="72"/>
    </row>
    <row r="239" spans="1:14" s="26" customFormat="1" hidden="1" outlineLevel="1" x14ac:dyDescent="0.25">
      <c r="A239" s="61"/>
      <c r="B239" s="57">
        <v>42682</v>
      </c>
      <c r="C239" s="54" t="str">
        <f t="shared" si="8"/>
        <v/>
      </c>
      <c r="D239" s="54" t="str">
        <f t="shared" si="9"/>
        <v/>
      </c>
      <c r="E239" s="54"/>
      <c r="F239" s="58" t="s">
        <v>36</v>
      </c>
      <c r="G239" s="58" t="s">
        <v>37</v>
      </c>
      <c r="H239" s="58" t="str">
        <f>IF(ISERROR(VLOOKUP(F239,Table3[[#All],[Type]],1,FALSE))=FALSE(),"",IF(F239="","",IFERROR(IFERROR(TræningsZone,StigningsløbZone),IF(F239="Intervalløb",IntervalZone,IF(F239="Temposkift",TemposkiftZone,IF(F239="Konkurrenceløb","N/A",IF(F239="Distanceløb",DistanceløbZone,"Ukendt træningstype")))))))</f>
        <v>Ae2</v>
      </c>
      <c r="I239" s="58" t="str">
        <f>IF(F239="Konkurrenceløb",KonkurrenceløbHastighed,IF(ISERROR(VLOOKUP(F239,Table3[[#All],[Type]],1,FALSE))=FALSE(),"",IF(F239="","",TræningsHastighed)))</f>
        <v>6:28</v>
      </c>
      <c r="J239" s="59">
        <f ca="1">IF(ISERROR(VLOOKUP(F239,Table3[[#All],[Type]],1,FALSE))=FALSE(),SUMIF(OFFSET(B239,1,0,50),B239,OFFSET(J239,1,0,50)),IF(F239="","",IF(ISERROR(VLOOKUP(F239,TræningsZoner!B:B,1,FALSE))=FALSE(),NormalTid,IF(F239="Stigningsløb",StigningsløbTid,IF(F239="Intervalløb",IntervalTid,IF(F239="Temposkift",TemposkiftTid,IF(F239="Konkurrenceløb",KonkurrenceløbTid,IF(F239="Distanceløb",DistanceløbTid,"Ukendt træningstype"))))))))</f>
        <v>3.2333333333333334</v>
      </c>
      <c r="K239" s="60">
        <f ca="1">IF(ISERROR(VLOOKUP(F239,Table3[[#All],[Type]],1,FALSE))=FALSE(),SUMIF(OFFSET(B239,1,0,50),B239,OFFSET(K239,1,0,50)),IF(F239="","",IF(ISERROR(VLOOKUP(F239,TræningsZoner!B:B,1,FALSE))=FALSE(),NormalDistance,IF(F239="Stigningsløb",StigningsløbDistance,IF(F239="Intervalløb",IntervalDistance,IF(F239="Temposkift",TemposkiftDistance,IF(F239="konkurrenceløb",KonkurrenceløbDistance,IF(F239="Distanceløb",DistanceløbDistance,"Ukendt træningstype"))))))))</f>
        <v>0.5</v>
      </c>
      <c r="L239" s="54"/>
      <c r="M239" s="55"/>
      <c r="N239" s="72"/>
    </row>
    <row r="240" spans="1:14" s="26" customFormat="1" hidden="1" outlineLevel="1" x14ac:dyDescent="0.25">
      <c r="A240" s="61"/>
      <c r="B240" s="57">
        <v>42682</v>
      </c>
      <c r="C240" s="54" t="str">
        <f t="shared" si="8"/>
        <v/>
      </c>
      <c r="D240" s="54" t="str">
        <f t="shared" si="9"/>
        <v/>
      </c>
      <c r="E240" s="54"/>
      <c r="F240" s="58" t="s">
        <v>23</v>
      </c>
      <c r="G240" s="58" t="s">
        <v>26</v>
      </c>
      <c r="H240" s="58" t="str">
        <f>IF(ISERROR(VLOOKUP(F240,Table3[[#All],[Type]],1,FALSE))=FALSE(),"",IF(F240="","",IFERROR(IFERROR(TræningsZone,StigningsløbZone),IF(F240="Intervalløb",IntervalZone,IF(F240="Temposkift",TemposkiftZone,IF(F240="Konkurrenceløb","N/A",IF(F240="Distanceløb",DistanceløbZone,"Ukendt træningstype")))))))</f>
        <v>Ae1</v>
      </c>
      <c r="I240" s="58" t="str">
        <f>IF(F240="Konkurrenceløb",KonkurrenceløbHastighed,IF(ISERROR(VLOOKUP(F240,Table3[[#All],[Type]],1,FALSE))=FALSE(),"",IF(F240="","",TræningsHastighed)))</f>
        <v>7:07,5</v>
      </c>
      <c r="J240" s="59">
        <f ca="1">IF(ISERROR(VLOOKUP(F240,Table3[[#All],[Type]],1,FALSE))=FALSE(),SUMIF(OFFSET(B240,1,0,50),B240,OFFSET(J240,1,0,50)),IF(F240="","",IF(ISERROR(VLOOKUP(F240,TræningsZoner!B:B,1,FALSE))=FALSE(),NormalTid,IF(F240="Stigningsløb",StigningsløbTid,IF(F240="Intervalløb",IntervalTid,IF(F240="Temposkift",TemposkiftTid,IF(F240="Konkurrenceløb",KonkurrenceløbTid,IF(F240="Distanceløb",DistanceløbTid,"Ukendt træningstype"))))))))</f>
        <v>15</v>
      </c>
      <c r="K240" s="60">
        <f ca="1">IF(ISERROR(VLOOKUP(F240,Table3[[#All],[Type]],1,FALSE))=FALSE(),SUMIF(OFFSET(B240,1,0,50),B240,OFFSET(K240,1,0,50)),IF(F240="","",IF(ISERROR(VLOOKUP(F240,TræningsZoner!B:B,1,FALSE))=FALSE(),NormalDistance,IF(F240="Stigningsløb",StigningsløbDistance,IF(F240="Intervalløb",IntervalDistance,IF(F240="Temposkift",TemposkiftDistance,IF(F240="konkurrenceløb",KonkurrenceløbDistance,IF(F240="Distanceløb",DistanceløbDistance,"Ukendt træningstype"))))))))</f>
        <v>2.1052631578947367</v>
      </c>
      <c r="L240" s="54"/>
      <c r="M240" s="55"/>
      <c r="N240" s="72"/>
    </row>
    <row r="241" spans="1:14" collapsed="1" x14ac:dyDescent="0.25">
      <c r="A241" s="52">
        <f t="shared" ref="A241:A332" si="10">B241</f>
        <v>42679</v>
      </c>
      <c r="B241" s="53">
        <v>42679</v>
      </c>
      <c r="C241" s="54">
        <f t="shared" si="8"/>
        <v>45</v>
      </c>
      <c r="D241" s="54">
        <f t="shared" si="9"/>
        <v>2016</v>
      </c>
      <c r="E241" s="54" t="s">
        <v>66</v>
      </c>
      <c r="F241" s="55" t="s">
        <v>31</v>
      </c>
      <c r="G241" s="55"/>
      <c r="H241" s="55" t="str">
        <f>IF(ISERROR(VLOOKUP(F241,Table3[[#All],[Type]],1,FALSE))=FALSE(),"",IF(F241="","",IFERROR(IFERROR(TræningsZone,StigningsløbZone),IF(F241="Intervalløb",IntervalZone,IF(F241="Temposkift",TemposkiftZone,IF(F241="Konkurrenceløb","N/A",IF(F241="Distanceløb",DistanceløbZone,"Ukendt træningstype")))))))</f>
        <v/>
      </c>
      <c r="I241" s="55" t="str">
        <f>IF(F241="Konkurrenceløb",KonkurrenceløbHastighed,IF(ISERROR(VLOOKUP(F241,Table3[[#All],[Type]],1,FALSE))=FALSE(),"",IF(F241="","",TræningsHastighed)))</f>
        <v/>
      </c>
      <c r="J241" s="54">
        <f ca="1">IF(ISERROR(VLOOKUP(F241,Table3[[#All],[Type]],1,FALSE))=FALSE(),SUMIF(OFFSET(B241,1,0,50),B241,OFFSET(J241,1,0,50)),IF(F241="","",IF(ISERROR(VLOOKUP(F241,TræningsZoner!B:B,1,FALSE))=FALSE(),NormalTid,IF(F241="Stigningsløb",StigningsløbTid,IF(F241="Intervalløb",IntervalTid,IF(F241="Temposkift",TemposkiftTid,IF(F241="Konkurrenceløb",KonkurrenceløbTid,IF(F241="Distanceløb",DistanceløbTid,"Ukendt træningstype"))))))))</f>
        <v>100</v>
      </c>
      <c r="K241" s="56">
        <f ca="1">IF(ISERROR(VLOOKUP(F241,Table3[[#All],[Type]],1,FALSE))=FALSE(),SUMIF(OFFSET(B241,1,0,50),B241,OFFSET(K241,1,0,50)),IF(F241="","",IF(ISERROR(VLOOKUP(F241,TræningsZoner!B:B,1,FALSE))=FALSE(),NormalDistance,IF(F241="Stigningsløb",StigningsløbDistance,IF(F241="Intervalløb",IntervalDistance,IF(F241="Temposkift",TemposkiftDistance,IF(F241="konkurrenceløb",KonkurrenceløbDistance,IF(F241="Distanceløb",DistanceløbDistance,"Ukendt træningstype"))))))))</f>
        <v>12.710154706301793</v>
      </c>
      <c r="L241" s="54"/>
      <c r="M241" s="55"/>
      <c r="N241" s="72"/>
    </row>
    <row r="242" spans="1:14" hidden="1" outlineLevel="1" x14ac:dyDescent="0.25">
      <c r="A242" s="52"/>
      <c r="B242" s="57">
        <v>42679</v>
      </c>
      <c r="C242" s="54" t="str">
        <f t="shared" si="8"/>
        <v/>
      </c>
      <c r="D242" s="54" t="str">
        <f t="shared" si="9"/>
        <v/>
      </c>
      <c r="E242" s="54"/>
      <c r="F242" s="58" t="s">
        <v>41</v>
      </c>
      <c r="G242" s="58" t="s">
        <v>33</v>
      </c>
      <c r="H242" s="58" t="str">
        <f>IF(ISERROR(VLOOKUP(F242,Table3[[#All],[Type]],1,FALSE))=FALSE(),"",IF(F242="","",IFERROR(IFERROR(TræningsZone,StigningsløbZone),IF(F242="Intervalløb",IntervalZone,IF(F242="Temposkift",TemposkiftZone,IF(F242="Konkurrenceløb","N/A",IF(F242="Distanceløb",DistanceløbZone,"Ukendt træningstype")))))))</f>
        <v>Rest</v>
      </c>
      <c r="I242" s="58" t="str">
        <f>IF(F242="Konkurrenceløb",KonkurrenceløbHastighed,IF(ISERROR(VLOOKUP(F242,Table3[[#All],[Type]],1,FALSE))=FALSE(),"",IF(F242="","",TræningsHastighed)))</f>
        <v>9:59,5</v>
      </c>
      <c r="J242" s="59">
        <f ca="1">IF(ISERROR(VLOOKUP(F242,Table3[[#All],[Type]],1,FALSE))=FALSE(),SUMIF(OFFSET(B242,1,0,50),B242,OFFSET(J242,1,0,50)),IF(F242="","",IF(ISERROR(VLOOKUP(F242,TræningsZoner!B:B,1,FALSE))=FALSE(),NormalTid,IF(F242="Stigningsløb",StigningsløbTid,IF(F242="Intervalløb",IntervalTid,IF(F242="Temposkift",TemposkiftTid,IF(F242="Konkurrenceløb",KonkurrenceløbTid,IF(F242="Distanceløb",DistanceløbTid,"Ukendt træningstype"))))))))</f>
        <v>20</v>
      </c>
      <c r="K242" s="60">
        <f ca="1">IF(ISERROR(VLOOKUP(F242,Table3[[#All],[Type]],1,FALSE))=FALSE(),SUMIF(OFFSET(B242,1,0,50),B242,OFFSET(K242,1,0,50)),IF(F242="","",IF(ISERROR(VLOOKUP(F242,TræningsZoner!B:B,1,FALSE))=FALSE(),NormalDistance,IF(F242="Stigningsløb",StigningsløbDistance,IF(F242="Intervalløb",IntervalDistance,IF(F242="Temposkift",TemposkiftDistance,IF(F242="konkurrenceløb",KonkurrenceløbDistance,IF(F242="Distanceløb",DistanceløbDistance,"Ukendt træningstype"))))))))</f>
        <v>2.0016680567139282</v>
      </c>
      <c r="L242" s="54"/>
      <c r="M242" s="55"/>
      <c r="N242" s="72"/>
    </row>
    <row r="243" spans="1:14" hidden="1" outlineLevel="1" x14ac:dyDescent="0.25">
      <c r="A243" s="52"/>
      <c r="B243" s="57">
        <v>42679</v>
      </c>
      <c r="C243" s="54" t="str">
        <f t="shared" si="8"/>
        <v/>
      </c>
      <c r="D243" s="54" t="str">
        <f t="shared" si="9"/>
        <v/>
      </c>
      <c r="E243" s="54"/>
      <c r="F243" s="58" t="s">
        <v>23</v>
      </c>
      <c r="G243" s="58" t="s">
        <v>33</v>
      </c>
      <c r="H243" s="58" t="str">
        <f>IF(ISERROR(VLOOKUP(F243,Table3[[#All],[Type]],1,FALSE))=FALSE(),"",IF(F243="","",IFERROR(IFERROR(TræningsZone,StigningsløbZone),IF(F243="Intervalløb",IntervalZone,IF(F243="Temposkift",TemposkiftZone,IF(F243="Konkurrenceløb","N/A",IF(F243="Distanceløb",DistanceløbZone,"Ukendt træningstype")))))))</f>
        <v>Ae1</v>
      </c>
      <c r="I243" s="58" t="str">
        <f>IF(F243="Konkurrenceløb",KonkurrenceløbHastighed,IF(ISERROR(VLOOKUP(F243,Table3[[#All],[Type]],1,FALSE))=FALSE(),"",IF(F243="","",TræningsHastighed)))</f>
        <v>7:07,5</v>
      </c>
      <c r="J243" s="59">
        <f ca="1">IF(ISERROR(VLOOKUP(F243,Table3[[#All],[Type]],1,FALSE))=FALSE(),SUMIF(OFFSET(B243,1,0,50),B243,OFFSET(J243,1,0,50)),IF(F243="","",IF(ISERROR(VLOOKUP(F243,TræningsZoner!B:B,1,FALSE))=FALSE(),NormalTid,IF(F243="Stigningsløb",StigningsløbTid,IF(F243="Intervalløb",IntervalTid,IF(F243="Temposkift",TemposkiftTid,IF(F243="Konkurrenceløb",KonkurrenceløbTid,IF(F243="Distanceløb",DistanceløbTid,"Ukendt træningstype"))))))))</f>
        <v>20</v>
      </c>
      <c r="K243" s="60">
        <f ca="1">IF(ISERROR(VLOOKUP(F243,Table3[[#All],[Type]],1,FALSE))=FALSE(),SUMIF(OFFSET(B243,1,0,50),B243,OFFSET(K243,1,0,50)),IF(F243="","",IF(ISERROR(VLOOKUP(F243,TræningsZoner!B:B,1,FALSE))=FALSE(),NormalDistance,IF(F243="Stigningsløb",StigningsløbDistance,IF(F243="Intervalløb",IntervalDistance,IF(F243="Temposkift",TemposkiftDistance,IF(F243="konkurrenceløb",KonkurrenceløbDistance,IF(F243="Distanceløb",DistanceløbDistance,"Ukendt træningstype"))))))))</f>
        <v>2.807017543859649</v>
      </c>
      <c r="L243" s="54"/>
      <c r="M243" s="55"/>
      <c r="N243" s="72"/>
    </row>
    <row r="244" spans="1:14" hidden="1" outlineLevel="1" x14ac:dyDescent="0.25">
      <c r="A244" s="52"/>
      <c r="B244" s="57">
        <v>42679</v>
      </c>
      <c r="C244" s="54" t="str">
        <f t="shared" si="8"/>
        <v/>
      </c>
      <c r="D244" s="54" t="str">
        <f t="shared" si="9"/>
        <v/>
      </c>
      <c r="E244" s="54"/>
      <c r="F244" s="58" t="s">
        <v>32</v>
      </c>
      <c r="G244" s="58" t="s">
        <v>34</v>
      </c>
      <c r="H244" s="58" t="str">
        <f>IF(ISERROR(VLOOKUP(F244,Table3[[#All],[Type]],1,FALSE))=FALSE(),"",IF(F244="","",IFERROR(IFERROR(TræningsZone,StigningsløbZone),IF(F244="Intervalløb",IntervalZone,IF(F244="Temposkift",TemposkiftZone,IF(F244="Konkurrenceløb","N/A",IF(F244="Distanceløb",DistanceløbZone,"Ukendt træningstype")))))))</f>
        <v>Ae2</v>
      </c>
      <c r="I244" s="58" t="str">
        <f>IF(F244="Konkurrenceløb",KonkurrenceløbHastighed,IF(ISERROR(VLOOKUP(F244,Table3[[#All],[Type]],1,FALSE))=FALSE(),"",IF(F244="","",TræningsHastighed)))</f>
        <v>6:28</v>
      </c>
      <c r="J244" s="59">
        <f ca="1">IF(ISERROR(VLOOKUP(F244,Table3[[#All],[Type]],1,FALSE))=FALSE(),SUMIF(OFFSET(B244,1,0,50),B244,OFFSET(J244,1,0,50)),IF(F244="","",IF(ISERROR(VLOOKUP(F244,TræningsZoner!B:B,1,FALSE))=FALSE(),NormalTid,IF(F244="Stigningsløb",StigningsløbTid,IF(F244="Intervalløb",IntervalTid,IF(F244="Temposkift",TemposkiftTid,IF(F244="Konkurrenceløb",KonkurrenceløbTid,IF(F244="Distanceløb",DistanceløbTid,"Ukendt træningstype"))))))))</f>
        <v>10</v>
      </c>
      <c r="K244" s="60">
        <f ca="1">IF(ISERROR(VLOOKUP(F244,Table3[[#All],[Type]],1,FALSE))=FALSE(),SUMIF(OFFSET(B244,1,0,50),B244,OFFSET(K244,1,0,50)),IF(F244="","",IF(ISERROR(VLOOKUP(F244,TræningsZoner!B:B,1,FALSE))=FALSE(),NormalDistance,IF(F244="Stigningsløb",StigningsløbDistance,IF(F244="Intervalløb",IntervalDistance,IF(F244="Temposkift",TemposkiftDistance,IF(F244="konkurrenceløb",KonkurrenceløbDistance,IF(F244="Distanceløb",DistanceløbDistance,"Ukendt træningstype"))))))))</f>
        <v>1.5463917525773196</v>
      </c>
      <c r="L244" s="54"/>
      <c r="M244" s="55"/>
      <c r="N244" s="72"/>
    </row>
    <row r="245" spans="1:14" hidden="1" outlineLevel="1" x14ac:dyDescent="0.25">
      <c r="A245" s="52"/>
      <c r="B245" s="57">
        <v>42679</v>
      </c>
      <c r="C245" s="54" t="str">
        <f t="shared" si="8"/>
        <v/>
      </c>
      <c r="D245" s="54" t="str">
        <f t="shared" si="9"/>
        <v/>
      </c>
      <c r="E245" s="54"/>
      <c r="F245" s="58" t="s">
        <v>41</v>
      </c>
      <c r="G245" s="58" t="s">
        <v>33</v>
      </c>
      <c r="H245" s="58" t="str">
        <f>IF(ISERROR(VLOOKUP(F245,Table3[[#All],[Type]],1,FALSE))=FALSE(),"",IF(F245="","",IFERROR(IFERROR(TræningsZone,StigningsløbZone),IF(F245="Intervalløb",IntervalZone,IF(F245="Temposkift",TemposkiftZone,IF(F245="Konkurrenceløb","N/A",IF(F245="Distanceløb",DistanceløbZone,"Ukendt træningstype")))))))</f>
        <v>Rest</v>
      </c>
      <c r="I245" s="58" t="str">
        <f>IF(F245="Konkurrenceløb",KonkurrenceløbHastighed,IF(ISERROR(VLOOKUP(F245,Table3[[#All],[Type]],1,FALSE))=FALSE(),"",IF(F245="","",TræningsHastighed)))</f>
        <v>9:59,5</v>
      </c>
      <c r="J245" s="59">
        <f ca="1">IF(ISERROR(VLOOKUP(F245,Table3[[#All],[Type]],1,FALSE))=FALSE(),SUMIF(OFFSET(B245,1,0,50),B245,OFFSET(J245,1,0,50)),IF(F245="","",IF(ISERROR(VLOOKUP(F245,TræningsZoner!B:B,1,FALSE))=FALSE(),NormalTid,IF(F245="Stigningsløb",StigningsløbTid,IF(F245="Intervalløb",IntervalTid,IF(F245="Temposkift",TemposkiftTid,IF(F245="Konkurrenceløb",KonkurrenceløbTid,IF(F245="Distanceløb",DistanceløbTid,"Ukendt træningstype"))))))))</f>
        <v>20</v>
      </c>
      <c r="K245" s="60">
        <f ca="1">IF(ISERROR(VLOOKUP(F245,Table3[[#All],[Type]],1,FALSE))=FALSE(),SUMIF(OFFSET(B245,1,0,50),B245,OFFSET(K245,1,0,50)),IF(F245="","",IF(ISERROR(VLOOKUP(F245,TræningsZoner!B:B,1,FALSE))=FALSE(),NormalDistance,IF(F245="Stigningsløb",StigningsløbDistance,IF(F245="Intervalløb",IntervalDistance,IF(F245="Temposkift",TemposkiftDistance,IF(F245="konkurrenceløb",KonkurrenceløbDistance,IF(F245="Distanceløb",DistanceløbDistance,"Ukendt træningstype"))))))))</f>
        <v>2.0016680567139282</v>
      </c>
      <c r="L245" s="54"/>
      <c r="M245" s="55"/>
      <c r="N245" s="72"/>
    </row>
    <row r="246" spans="1:14" hidden="1" outlineLevel="1" x14ac:dyDescent="0.25">
      <c r="A246" s="52"/>
      <c r="B246" s="57">
        <v>42679</v>
      </c>
      <c r="C246" s="54" t="str">
        <f t="shared" si="8"/>
        <v/>
      </c>
      <c r="D246" s="54" t="str">
        <f t="shared" si="9"/>
        <v/>
      </c>
      <c r="E246" s="54"/>
      <c r="F246" s="58" t="s">
        <v>23</v>
      </c>
      <c r="G246" s="58" t="s">
        <v>33</v>
      </c>
      <c r="H246" s="58" t="str">
        <f>IF(ISERROR(VLOOKUP(F246,Table3[[#All],[Type]],1,FALSE))=FALSE(),"",IF(F246="","",IFERROR(IFERROR(TræningsZone,StigningsløbZone),IF(F246="Intervalløb",IntervalZone,IF(F246="Temposkift",TemposkiftZone,IF(F246="Konkurrenceløb","N/A",IF(F246="Distanceløb",DistanceløbZone,"Ukendt træningstype")))))))</f>
        <v>Ae1</v>
      </c>
      <c r="I246" s="58" t="str">
        <f>IF(F246="Konkurrenceløb",KonkurrenceløbHastighed,IF(ISERROR(VLOOKUP(F246,Table3[[#All],[Type]],1,FALSE))=FALSE(),"",IF(F246="","",TræningsHastighed)))</f>
        <v>7:07,5</v>
      </c>
      <c r="J246" s="59">
        <f ca="1">IF(ISERROR(VLOOKUP(F246,Table3[[#All],[Type]],1,FALSE))=FALSE(),SUMIF(OFFSET(B246,1,0,50),B246,OFFSET(J246,1,0,50)),IF(F246="","",IF(ISERROR(VLOOKUP(F246,TræningsZoner!B:B,1,FALSE))=FALSE(),NormalTid,IF(F246="Stigningsløb",StigningsløbTid,IF(F246="Intervalløb",IntervalTid,IF(F246="Temposkift",TemposkiftTid,IF(F246="Konkurrenceløb",KonkurrenceløbTid,IF(F246="Distanceløb",DistanceløbTid,"Ukendt træningstype"))))))))</f>
        <v>20</v>
      </c>
      <c r="K246" s="60">
        <f ca="1">IF(ISERROR(VLOOKUP(F246,Table3[[#All],[Type]],1,FALSE))=FALSE(),SUMIF(OFFSET(B246,1,0,50),B246,OFFSET(K246,1,0,50)),IF(F246="","",IF(ISERROR(VLOOKUP(F246,TræningsZoner!B:B,1,FALSE))=FALSE(),NormalDistance,IF(F246="Stigningsløb",StigningsløbDistance,IF(F246="Intervalløb",IntervalDistance,IF(F246="Temposkift",TemposkiftDistance,IF(F246="konkurrenceløb",KonkurrenceløbDistance,IF(F246="Distanceløb",DistanceløbDistance,"Ukendt træningstype"))))))))</f>
        <v>2.807017543859649</v>
      </c>
      <c r="L246" s="54"/>
      <c r="M246" s="55"/>
      <c r="N246" s="72"/>
    </row>
    <row r="247" spans="1:14" hidden="1" outlineLevel="1" x14ac:dyDescent="0.25">
      <c r="A247" s="52"/>
      <c r="B247" s="57">
        <v>42679</v>
      </c>
      <c r="C247" s="54" t="str">
        <f t="shared" si="8"/>
        <v/>
      </c>
      <c r="D247" s="54" t="str">
        <f t="shared" si="9"/>
        <v/>
      </c>
      <c r="E247" s="54"/>
      <c r="F247" s="58" t="s">
        <v>32</v>
      </c>
      <c r="G247" s="58" t="s">
        <v>34</v>
      </c>
      <c r="H247" s="58" t="str">
        <f>IF(ISERROR(VLOOKUP(F247,Table3[[#All],[Type]],1,FALSE))=FALSE(),"",IF(F247="","",IFERROR(IFERROR(TræningsZone,StigningsløbZone),IF(F247="Intervalløb",IntervalZone,IF(F247="Temposkift",TemposkiftZone,IF(F247="Konkurrenceløb","N/A",IF(F247="Distanceløb",DistanceløbZone,"Ukendt træningstype")))))))</f>
        <v>Ae2</v>
      </c>
      <c r="I247" s="58" t="str">
        <f>IF(F247="Konkurrenceløb",KonkurrenceløbHastighed,IF(ISERROR(VLOOKUP(F247,Table3[[#All],[Type]],1,FALSE))=FALSE(),"",IF(F247="","",TræningsHastighed)))</f>
        <v>6:28</v>
      </c>
      <c r="J247" s="59">
        <f ca="1">IF(ISERROR(VLOOKUP(F247,Table3[[#All],[Type]],1,FALSE))=FALSE(),SUMIF(OFFSET(B247,1,0,50),B247,OFFSET(J247,1,0,50)),IF(F247="","",IF(ISERROR(VLOOKUP(F247,TræningsZoner!B:B,1,FALSE))=FALSE(),NormalTid,IF(F247="Stigningsløb",StigningsløbTid,IF(F247="Intervalløb",IntervalTid,IF(F247="Temposkift",TemposkiftTid,IF(F247="Konkurrenceløb",KonkurrenceløbTid,IF(F247="Distanceløb",DistanceløbTid,"Ukendt træningstype"))))))))</f>
        <v>10</v>
      </c>
      <c r="K247" s="60">
        <f ca="1">IF(ISERROR(VLOOKUP(F247,Table3[[#All],[Type]],1,FALSE))=FALSE(),SUMIF(OFFSET(B247,1,0,50),B247,OFFSET(K247,1,0,50)),IF(F247="","",IF(ISERROR(VLOOKUP(F247,TræningsZoner!B:B,1,FALSE))=FALSE(),NormalDistance,IF(F247="Stigningsløb",StigningsløbDistance,IF(F247="Intervalløb",IntervalDistance,IF(F247="Temposkift",TemposkiftDistance,IF(F247="konkurrenceløb",KonkurrenceløbDistance,IF(F247="Distanceløb",DistanceløbDistance,"Ukendt træningstype"))))))))</f>
        <v>1.5463917525773196</v>
      </c>
      <c r="L247" s="54"/>
      <c r="M247" s="55"/>
      <c r="N247" s="72"/>
    </row>
    <row r="248" spans="1:14" collapsed="1" x14ac:dyDescent="0.25">
      <c r="A248" s="52">
        <f t="shared" si="10"/>
        <v>42677</v>
      </c>
      <c r="B248" s="53">
        <v>42677</v>
      </c>
      <c r="C248" s="54">
        <f t="shared" si="8"/>
        <v>45</v>
      </c>
      <c r="D248" s="54">
        <f t="shared" si="9"/>
        <v>2016</v>
      </c>
      <c r="E248" s="54" t="s">
        <v>66</v>
      </c>
      <c r="F248" s="55" t="s">
        <v>22</v>
      </c>
      <c r="G248" s="55"/>
      <c r="H248" s="55" t="str">
        <f>IF(ISERROR(VLOOKUP(F248,Table3[[#All],[Type]],1,FALSE))=FALSE(),"",IF(F248="","",IFERROR(IFERROR(TræningsZone,StigningsløbZone),IF(F248="Intervalløb",IntervalZone,IF(F248="Temposkift",TemposkiftZone,IF(F248="Konkurrenceløb","N/A",IF(F248="Distanceløb",DistanceløbZone,"Ukendt træningstype")))))))</f>
        <v/>
      </c>
      <c r="I248" s="55" t="str">
        <f>IF(F248="Konkurrenceløb",KonkurrenceløbHastighed,IF(ISERROR(VLOOKUP(F248,Table3[[#All],[Type]],1,FALSE))=FALSE(),"",IF(F248="","",TræningsHastighed)))</f>
        <v/>
      </c>
      <c r="J248" s="54">
        <f ca="1">IF(ISERROR(VLOOKUP(F248,Table3[[#All],[Type]],1,FALSE))=FALSE(),SUMIF(OFFSET(B248,1,0,50),B248,OFFSET(J248,1,0,50)),IF(F248="","",IF(ISERROR(VLOOKUP(F248,TræningsZoner!B:B,1,FALSE))=FALSE(),NormalTid,IF(F248="Stigningsløb",StigningsløbTid,IF(F248="Intervalløb",IntervalTid,IF(F248="Temposkift",TemposkiftTid,IF(F248="Konkurrenceløb",KonkurrenceløbTid,IF(F248="Distanceløb",DistanceløbTid,"Ukendt træningstype"))))))))</f>
        <v>70</v>
      </c>
      <c r="K248" s="56">
        <f ca="1">IF(ISERROR(VLOOKUP(F248,Table3[[#All],[Type]],1,FALSE))=FALSE(),SUMIF(OFFSET(B248,1,0,50),B248,OFFSET(K248,1,0,50)),IF(F248="","",IF(ISERROR(VLOOKUP(F248,TræningsZoner!B:B,1,FALSE))=FALSE(),NormalDistance,IF(F248="Stigningsløb",StigningsløbDistance,IF(F248="Intervalløb",IntervalDistance,IF(F248="Temposkift",TemposkiftDistance,IF(F248="konkurrenceløb",KonkurrenceløbDistance,IF(F248="Distanceløb",DistanceløbDistance,"Ukendt træningstype"))))))))</f>
        <v>9.739869116076262</v>
      </c>
      <c r="L248" s="54"/>
      <c r="M248" s="55"/>
      <c r="N248" s="72"/>
    </row>
    <row r="249" spans="1:14" hidden="1" outlineLevel="1" x14ac:dyDescent="0.25">
      <c r="A249" s="52"/>
      <c r="B249" s="57">
        <v>42677</v>
      </c>
      <c r="C249" s="54" t="str">
        <f t="shared" ref="C249:C312" si="11">IF(A249="","",WEEKNUM(B249,2))</f>
        <v/>
      </c>
      <c r="D249" s="54" t="str">
        <f t="shared" ref="D249:D312" si="12">IF(A249="","",YEAR((B249)))</f>
        <v/>
      </c>
      <c r="E249" s="54"/>
      <c r="F249" s="58" t="s">
        <v>23</v>
      </c>
      <c r="G249" s="58" t="s">
        <v>33</v>
      </c>
      <c r="H249" s="58" t="str">
        <f>IF(ISERROR(VLOOKUP(F249,Table3[[#All],[Type]],1,FALSE))=FALSE(),"",IF(F249="","",IFERROR(IFERROR(TræningsZone,StigningsløbZone),IF(F249="Intervalløb",IntervalZone,IF(F249="Temposkift",TemposkiftZone,IF(F249="Konkurrenceløb","N/A",IF(F249="Distanceløb",DistanceløbZone,"Ukendt træningstype")))))))</f>
        <v>Ae1</v>
      </c>
      <c r="I249" s="58" t="str">
        <f>IF(F249="Konkurrenceløb",KonkurrenceløbHastighed,IF(ISERROR(VLOOKUP(F249,Table3[[#All],[Type]],1,FALSE))=FALSE(),"",IF(F249="","",TræningsHastighed)))</f>
        <v>7:07,5</v>
      </c>
      <c r="J249" s="59">
        <f ca="1">IF(ISERROR(VLOOKUP(F249,Table3[[#All],[Type]],1,FALSE))=FALSE(),SUMIF(OFFSET(B249,1,0,50),B249,OFFSET(J249,1,0,50)),IF(F249="","",IF(ISERROR(VLOOKUP(F249,TræningsZoner!B:B,1,FALSE))=FALSE(),NormalTid,IF(F249="Stigningsløb",StigningsløbTid,IF(F249="Intervalløb",IntervalTid,IF(F249="Temposkift",TemposkiftTid,IF(F249="Konkurrenceløb",KonkurrenceløbTid,IF(F249="Distanceløb",DistanceløbTid,"Ukendt træningstype"))))))))</f>
        <v>20</v>
      </c>
      <c r="K249" s="60">
        <f ca="1">IF(ISERROR(VLOOKUP(F249,Table3[[#All],[Type]],1,FALSE))=FALSE(),SUMIF(OFFSET(B249,1,0,50),B249,OFFSET(K249,1,0,50)),IF(F249="","",IF(ISERROR(VLOOKUP(F249,TræningsZoner!B:B,1,FALSE))=FALSE(),NormalDistance,IF(F249="Stigningsløb",StigningsløbDistance,IF(F249="Intervalløb",IntervalDistance,IF(F249="Temposkift",TemposkiftDistance,IF(F249="konkurrenceløb",KonkurrenceløbDistance,IF(F249="Distanceløb",DistanceløbDistance,"Ukendt træningstype"))))))))</f>
        <v>2.807017543859649</v>
      </c>
      <c r="L249" s="54"/>
      <c r="M249" s="55"/>
      <c r="N249" s="72"/>
    </row>
    <row r="250" spans="1:14" hidden="1" outlineLevel="1" x14ac:dyDescent="0.25">
      <c r="A250" s="52"/>
      <c r="B250" s="57">
        <v>42677</v>
      </c>
      <c r="C250" s="54" t="str">
        <f t="shared" si="11"/>
        <v/>
      </c>
      <c r="D250" s="54" t="str">
        <f t="shared" si="12"/>
        <v/>
      </c>
      <c r="E250" s="54"/>
      <c r="F250" s="58" t="s">
        <v>39</v>
      </c>
      <c r="G250" s="58" t="s">
        <v>34</v>
      </c>
      <c r="H250" s="58" t="str">
        <f>IF(ISERROR(VLOOKUP(F250,Table3[[#All],[Type]],1,FALSE))=FALSE(),"",IF(F250="","",IFERROR(IFERROR(TræningsZone,StigningsløbZone),IF(F250="Intervalløb",IntervalZone,IF(F250="Temposkift",TemposkiftZone,IF(F250="Konkurrenceløb","N/A",IF(F250="Distanceløb",DistanceløbZone,"Ukendt træningstype")))))))</f>
        <v>MT</v>
      </c>
      <c r="I250" s="58" t="str">
        <f>IF(F250="Konkurrenceløb",KonkurrenceløbHastighed,IF(ISERROR(VLOOKUP(F250,Table3[[#All],[Type]],1,FALSE))=FALSE(),"",IF(F250="","",TræningsHastighed)))</f>
        <v>6:24</v>
      </c>
      <c r="J250" s="59">
        <f ca="1">IF(ISERROR(VLOOKUP(F250,Table3[[#All],[Type]],1,FALSE))=FALSE(),SUMIF(OFFSET(B250,1,0,50),B250,OFFSET(J250,1,0,50)),IF(F250="","",IF(ISERROR(VLOOKUP(F250,TræningsZoner!B:B,1,FALSE))=FALSE(),NormalTid,IF(F250="Stigningsløb",StigningsløbTid,IF(F250="Intervalløb",IntervalTid,IF(F250="Temposkift",TemposkiftTid,IF(F250="Konkurrenceløb",KonkurrenceløbTid,IF(F250="Distanceløb",DistanceløbTid,"Ukendt træningstype"))))))))</f>
        <v>10</v>
      </c>
      <c r="K250" s="60">
        <f ca="1">IF(ISERROR(VLOOKUP(F250,Table3[[#All],[Type]],1,FALSE))=FALSE(),SUMIF(OFFSET(B250,1,0,50),B250,OFFSET(K250,1,0,50)),IF(F250="","",IF(ISERROR(VLOOKUP(F250,TræningsZoner!B:B,1,FALSE))=FALSE(),NormalDistance,IF(F250="Stigningsløb",StigningsløbDistance,IF(F250="Intervalløb",IntervalDistance,IF(F250="Temposkift",TemposkiftDistance,IF(F250="konkurrenceløb",KonkurrenceløbDistance,IF(F250="Distanceløb",DistanceløbDistance,"Ukendt træningstype"))))))))</f>
        <v>1.5625</v>
      </c>
      <c r="L250" s="54"/>
      <c r="M250" s="55"/>
      <c r="N250" s="72"/>
    </row>
    <row r="251" spans="1:14" hidden="1" outlineLevel="1" x14ac:dyDescent="0.25">
      <c r="A251" s="52"/>
      <c r="B251" s="57">
        <v>42677</v>
      </c>
      <c r="C251" s="54" t="str">
        <f t="shared" si="11"/>
        <v/>
      </c>
      <c r="D251" s="54" t="str">
        <f t="shared" si="12"/>
        <v/>
      </c>
      <c r="E251" s="54"/>
      <c r="F251" s="58" t="s">
        <v>41</v>
      </c>
      <c r="G251" s="58" t="s">
        <v>34</v>
      </c>
      <c r="H251" s="58" t="str">
        <f>IF(ISERROR(VLOOKUP(F251,Table3[[#All],[Type]],1,FALSE))=FALSE(),"",IF(F251="","",IFERROR(IFERROR(TræningsZone,StigningsløbZone),IF(F251="Intervalløb",IntervalZone,IF(F251="Temposkift",TemposkiftZone,IF(F251="Konkurrenceløb","N/A",IF(F251="Distanceløb",DistanceløbZone,"Ukendt træningstype")))))))</f>
        <v>Rest</v>
      </c>
      <c r="I251" s="58" t="str">
        <f>IF(F251="Konkurrenceløb",KonkurrenceløbHastighed,IF(ISERROR(VLOOKUP(F251,Table3[[#All],[Type]],1,FALSE))=FALSE(),"",IF(F251="","",TræningsHastighed)))</f>
        <v>9:59,5</v>
      </c>
      <c r="J251" s="59">
        <f ca="1">IF(ISERROR(VLOOKUP(F251,Table3[[#All],[Type]],1,FALSE))=FALSE(),SUMIF(OFFSET(B251,1,0,50),B251,OFFSET(J251,1,0,50)),IF(F251="","",IF(ISERROR(VLOOKUP(F251,TræningsZoner!B:B,1,FALSE))=FALSE(),NormalTid,IF(F251="Stigningsløb",StigningsløbTid,IF(F251="Intervalløb",IntervalTid,IF(F251="Temposkift",TemposkiftTid,IF(F251="Konkurrenceløb",KonkurrenceløbTid,IF(F251="Distanceløb",DistanceløbTid,"Ukendt træningstype"))))))))</f>
        <v>10</v>
      </c>
      <c r="K251" s="60">
        <f ca="1">IF(ISERROR(VLOOKUP(F251,Table3[[#All],[Type]],1,FALSE))=FALSE(),SUMIF(OFFSET(B251,1,0,50),B251,OFFSET(K251,1,0,50)),IF(F251="","",IF(ISERROR(VLOOKUP(F251,TræningsZoner!B:B,1,FALSE))=FALSE(),NormalDistance,IF(F251="Stigningsløb",StigningsløbDistance,IF(F251="Intervalløb",IntervalDistance,IF(F251="Temposkift",TemposkiftDistance,IF(F251="konkurrenceløb",KonkurrenceløbDistance,IF(F251="Distanceløb",DistanceløbDistance,"Ukendt træningstype"))))))))</f>
        <v>1.0008340283569641</v>
      </c>
      <c r="L251" s="54"/>
      <c r="M251" s="55"/>
      <c r="N251" s="72"/>
    </row>
    <row r="252" spans="1:14" hidden="1" outlineLevel="1" x14ac:dyDescent="0.25">
      <c r="A252" s="52"/>
      <c r="B252" s="57">
        <v>42677</v>
      </c>
      <c r="C252" s="54" t="str">
        <f t="shared" si="11"/>
        <v/>
      </c>
      <c r="D252" s="54" t="str">
        <f t="shared" si="12"/>
        <v/>
      </c>
      <c r="E252" s="54"/>
      <c r="F252" s="58" t="s">
        <v>39</v>
      </c>
      <c r="G252" s="58" t="s">
        <v>34</v>
      </c>
      <c r="H252" s="58" t="str">
        <f>IF(ISERROR(VLOOKUP(F252,Table3[[#All],[Type]],1,FALSE))=FALSE(),"",IF(F252="","",IFERROR(IFERROR(TræningsZone,StigningsløbZone),IF(F252="Intervalløb",IntervalZone,IF(F252="Temposkift",TemposkiftZone,IF(F252="Konkurrenceløb","N/A",IF(F252="Distanceløb",DistanceløbZone,"Ukendt træningstype")))))))</f>
        <v>MT</v>
      </c>
      <c r="I252" s="58" t="str">
        <f>IF(F252="Konkurrenceløb",KonkurrenceløbHastighed,IF(ISERROR(VLOOKUP(F252,Table3[[#All],[Type]],1,FALSE))=FALSE(),"",IF(F252="","",TræningsHastighed)))</f>
        <v>6:24</v>
      </c>
      <c r="J252" s="59">
        <f ca="1">IF(ISERROR(VLOOKUP(F252,Table3[[#All],[Type]],1,FALSE))=FALSE(),SUMIF(OFFSET(B252,1,0,50),B252,OFFSET(J252,1,0,50)),IF(F252="","",IF(ISERROR(VLOOKUP(F252,TræningsZoner!B:B,1,FALSE))=FALSE(),NormalTid,IF(F252="Stigningsløb",StigningsløbTid,IF(F252="Intervalløb",IntervalTid,IF(F252="Temposkift",TemposkiftTid,IF(F252="Konkurrenceløb",KonkurrenceløbTid,IF(F252="Distanceløb",DistanceløbTid,"Ukendt træningstype"))))))))</f>
        <v>10</v>
      </c>
      <c r="K252" s="60">
        <f ca="1">IF(ISERROR(VLOOKUP(F252,Table3[[#All],[Type]],1,FALSE))=FALSE(),SUMIF(OFFSET(B252,1,0,50),B252,OFFSET(K252,1,0,50)),IF(F252="","",IF(ISERROR(VLOOKUP(F252,TræningsZoner!B:B,1,FALSE))=FALSE(),NormalDistance,IF(F252="Stigningsløb",StigningsløbDistance,IF(F252="Intervalløb",IntervalDistance,IF(F252="Temposkift",TemposkiftDistance,IF(F252="konkurrenceløb",KonkurrenceløbDistance,IF(F252="Distanceløb",DistanceløbDistance,"Ukendt træningstype"))))))))</f>
        <v>1.5625</v>
      </c>
      <c r="L252" s="54"/>
      <c r="M252" s="55"/>
      <c r="N252" s="72"/>
    </row>
    <row r="253" spans="1:14" hidden="1" outlineLevel="1" x14ac:dyDescent="0.25">
      <c r="A253" s="52"/>
      <c r="B253" s="57">
        <v>42677</v>
      </c>
      <c r="C253" s="54" t="str">
        <f t="shared" si="11"/>
        <v/>
      </c>
      <c r="D253" s="54" t="str">
        <f t="shared" si="12"/>
        <v/>
      </c>
      <c r="E253" s="54"/>
      <c r="F253" s="58" t="s">
        <v>23</v>
      </c>
      <c r="G253" s="58" t="s">
        <v>33</v>
      </c>
      <c r="H253" s="58" t="str">
        <f>IF(ISERROR(VLOOKUP(F253,Table3[[#All],[Type]],1,FALSE))=FALSE(),"",IF(F253="","",IFERROR(IFERROR(TræningsZone,StigningsløbZone),IF(F253="Intervalløb",IntervalZone,IF(F253="Temposkift",TemposkiftZone,IF(F253="Konkurrenceløb","N/A",IF(F253="Distanceløb",DistanceløbZone,"Ukendt træningstype")))))))</f>
        <v>Ae1</v>
      </c>
      <c r="I253" s="58" t="str">
        <f>IF(F253="Konkurrenceløb",KonkurrenceløbHastighed,IF(ISERROR(VLOOKUP(F253,Table3[[#All],[Type]],1,FALSE))=FALSE(),"",IF(F253="","",TræningsHastighed)))</f>
        <v>7:07,5</v>
      </c>
      <c r="J253" s="59">
        <f ca="1">IF(ISERROR(VLOOKUP(F253,Table3[[#All],[Type]],1,FALSE))=FALSE(),SUMIF(OFFSET(B253,1,0,50),B253,OFFSET(J253,1,0,50)),IF(F253="","",IF(ISERROR(VLOOKUP(F253,TræningsZoner!B:B,1,FALSE))=FALSE(),NormalTid,IF(F253="Stigningsløb",StigningsløbTid,IF(F253="Intervalløb",IntervalTid,IF(F253="Temposkift",TemposkiftTid,IF(F253="Konkurrenceløb",KonkurrenceløbTid,IF(F253="Distanceløb",DistanceløbTid,"Ukendt træningstype"))))))))</f>
        <v>20</v>
      </c>
      <c r="K253" s="60">
        <f ca="1">IF(ISERROR(VLOOKUP(F253,Table3[[#All],[Type]],1,FALSE))=FALSE(),SUMIF(OFFSET(B253,1,0,50),B253,OFFSET(K253,1,0,50)),IF(F253="","",IF(ISERROR(VLOOKUP(F253,TræningsZoner!B:B,1,FALSE))=FALSE(),NormalDistance,IF(F253="Stigningsløb",StigningsløbDistance,IF(F253="Intervalløb",IntervalDistance,IF(F253="Temposkift",TemposkiftDistance,IF(F253="konkurrenceløb",KonkurrenceløbDistance,IF(F253="Distanceløb",DistanceløbDistance,"Ukendt træningstype"))))))))</f>
        <v>2.807017543859649</v>
      </c>
      <c r="L253" s="54"/>
      <c r="M253" s="55"/>
      <c r="N253" s="72"/>
    </row>
    <row r="254" spans="1:14" collapsed="1" x14ac:dyDescent="0.25">
      <c r="A254" s="52">
        <f t="shared" si="10"/>
        <v>42675</v>
      </c>
      <c r="B254" s="53">
        <v>42675</v>
      </c>
      <c r="C254" s="54">
        <f t="shared" si="11"/>
        <v>45</v>
      </c>
      <c r="D254" s="54">
        <f t="shared" si="12"/>
        <v>2016</v>
      </c>
      <c r="E254" s="54" t="s">
        <v>66</v>
      </c>
      <c r="F254" s="55" t="s">
        <v>55</v>
      </c>
      <c r="G254" s="55"/>
      <c r="H254" s="55" t="str">
        <f>IF(ISERROR(VLOOKUP(F254,Table3[[#All],[Type]],1,FALSE))=FALSE(),"",IF(F254="","",IFERROR(IFERROR(TræningsZone,StigningsløbZone),IF(F254="Intervalløb",IntervalZone,IF(F254="Temposkift",TemposkiftZone,IF(F254="Konkurrenceløb","N/A",IF(F254="Distanceløb",DistanceløbZone,"Ukendt træningstype")))))))</f>
        <v/>
      </c>
      <c r="I254" s="55" t="str">
        <f>IF(F254="Konkurrenceløb",KonkurrenceløbHastighed,IF(ISERROR(VLOOKUP(F254,Table3[[#All],[Type]],1,FALSE))=FALSE(),"",IF(F254="","",TræningsHastighed)))</f>
        <v/>
      </c>
      <c r="J254" s="54">
        <f ca="1">IF(ISERROR(VLOOKUP(F254,Table3[[#All],[Type]],1,FALSE))=FALSE(),SUMIF(OFFSET(B254,1,0,50),B254,OFFSET(J254,1,0,50)),IF(F254="","",IF(ISERROR(VLOOKUP(F254,TræningsZoner!B:B,1,FALSE))=FALSE(),NormalTid,IF(F254="Stigningsløb",StigningsløbTid,IF(F254="Intervalløb",IntervalTid,IF(F254="Temposkift",TemposkiftTid,IF(F254="Konkurrenceløb",KonkurrenceløbTid,IF(F254="Distanceløb",DistanceløbTid,"Ukendt træningstype"))))))))</f>
        <v>74.966666666666669</v>
      </c>
      <c r="K254" s="56">
        <f ca="1">IF(ISERROR(VLOOKUP(F254,Table3[[#All],[Type]],1,FALSE))=FALSE(),SUMIF(OFFSET(B254,1,0,50),B254,OFFSET(K254,1,0,50)),IF(F254="","",IF(ISERROR(VLOOKUP(F254,TræningsZoner!B:B,1,FALSE))=FALSE(),NormalDistance,IF(F254="Stigningsløb",StigningsløbDistance,IF(F254="Intervalløb",IntervalDistance,IF(F254="Temposkift",TemposkiftDistance,IF(F254="konkurrenceløb",KonkurrenceløbDistance,IF(F254="Distanceløb",DistanceløbDistance,"Ukendt træningstype"))))))))</f>
        <v>10.410776524296562</v>
      </c>
      <c r="L254" s="54"/>
      <c r="M254" s="55"/>
      <c r="N254" s="72"/>
    </row>
    <row r="255" spans="1:14" s="26" customFormat="1" hidden="1" outlineLevel="1" x14ac:dyDescent="0.25">
      <c r="A255" s="61"/>
      <c r="B255" s="57">
        <v>42675</v>
      </c>
      <c r="C255" s="54" t="str">
        <f t="shared" si="11"/>
        <v/>
      </c>
      <c r="D255" s="54" t="str">
        <f t="shared" si="12"/>
        <v/>
      </c>
      <c r="E255" s="54"/>
      <c r="F255" s="58" t="s">
        <v>23</v>
      </c>
      <c r="G255" s="58" t="s">
        <v>26</v>
      </c>
      <c r="H255" s="58" t="str">
        <f>IF(ISERROR(VLOOKUP(F255,Table3[[#All],[Type]],1,FALSE))=FALSE(),"",IF(F255="","",IFERROR(IFERROR(TræningsZone,StigningsløbZone),IF(F255="Intervalløb",IntervalZone,IF(F255="Temposkift",TemposkiftZone,IF(F255="Konkurrenceløb","N/A",IF(F255="Distanceløb",DistanceløbZone,"Ukendt træningstype")))))))</f>
        <v>Ae1</v>
      </c>
      <c r="I255" s="58" t="str">
        <f>IF(F255="Konkurrenceløb",KonkurrenceløbHastighed,IF(ISERROR(VLOOKUP(F255,Table3[[#All],[Type]],1,FALSE))=FALSE(),"",IF(F255="","",TræningsHastighed)))</f>
        <v>7:07,5</v>
      </c>
      <c r="J255" s="59">
        <f ca="1">IF(ISERROR(VLOOKUP(F255,Table3[[#All],[Type]],1,FALSE))=FALSE(),SUMIF(OFFSET(B255,1,0,50),B255,OFFSET(J255,1,0,50)),IF(F255="","",IF(ISERROR(VLOOKUP(F255,TræningsZoner!B:B,1,FALSE))=FALSE(),NormalTid,IF(F255="Stigningsløb",StigningsløbTid,IF(F255="Intervalløb",IntervalTid,IF(F255="Temposkift",TemposkiftTid,IF(F255="Konkurrenceløb",KonkurrenceløbTid,IF(F255="Distanceløb",DistanceløbTid,"Ukendt træningstype"))))))))</f>
        <v>15</v>
      </c>
      <c r="K255" s="60">
        <f ca="1">IF(ISERROR(VLOOKUP(F255,Table3[[#All],[Type]],1,FALSE))=FALSE(),SUMIF(OFFSET(B255,1,0,50),B255,OFFSET(K255,1,0,50)),IF(F255="","",IF(ISERROR(VLOOKUP(F255,TræningsZoner!B:B,1,FALSE))=FALSE(),NormalDistance,IF(F255="Stigningsløb",StigningsløbDistance,IF(F255="Intervalløb",IntervalDistance,IF(F255="Temposkift",TemposkiftDistance,IF(F255="konkurrenceløb",KonkurrenceløbDistance,IF(F255="Distanceløb",DistanceløbDistance,"Ukendt træningstype"))))))))</f>
        <v>2.1052631578947367</v>
      </c>
      <c r="L255" s="54"/>
      <c r="M255" s="55"/>
      <c r="N255" s="72"/>
    </row>
    <row r="256" spans="1:14" s="26" customFormat="1" hidden="1" outlineLevel="1" x14ac:dyDescent="0.25">
      <c r="A256" s="61"/>
      <c r="B256" s="57">
        <v>42675</v>
      </c>
      <c r="C256" s="54" t="str">
        <f t="shared" si="11"/>
        <v/>
      </c>
      <c r="D256" s="54" t="str">
        <f t="shared" si="12"/>
        <v/>
      </c>
      <c r="E256" s="54"/>
      <c r="F256" s="58" t="s">
        <v>27</v>
      </c>
      <c r="G256" s="58" t="s">
        <v>28</v>
      </c>
      <c r="H256" s="58" t="str">
        <f>IF(ISERROR(VLOOKUP(F256,Table3[[#All],[Type]],1,FALSE))=FALSE(),"",IF(F256="","",IFERROR(IFERROR(TræningsZone,StigningsløbZone),IF(F256="Intervalløb",IntervalZone,IF(F256="Temposkift",TemposkiftZone,IF(F256="Konkurrenceløb","N/A",IF(F256="Distanceløb",DistanceløbZone,"Ukendt træningstype")))))))</f>
        <v>AT</v>
      </c>
      <c r="I256" s="58" t="str">
        <f>IF(F256="Konkurrenceløb",KonkurrenceløbHastighed,IF(ISERROR(VLOOKUP(F256,Table3[[#All],[Type]],1,FALSE))=FALSE(),"",IF(F256="","",TræningsHastighed)))</f>
        <v>5:56</v>
      </c>
      <c r="J256" s="59">
        <f ca="1">IF(ISERROR(VLOOKUP(F256,Table3[[#All],[Type]],1,FALSE))=FALSE(),SUMIF(OFFSET(B256,1,0,50),B256,OFFSET(J256,1,0,50)),IF(F256="","",IF(ISERROR(VLOOKUP(F256,TræningsZoner!B:B,1,FALSE))=FALSE(),NormalTid,IF(F256="Stigningsløb",StigningsløbTid,IF(F256="Intervalløb",IntervalTid,IF(F256="Temposkift",TemposkiftTid,IF(F256="Konkurrenceløb",KonkurrenceløbTid,IF(F256="Distanceløb",DistanceløbTid,"Ukendt træningstype"))))))))</f>
        <v>1.78</v>
      </c>
      <c r="K256" s="60">
        <f ca="1">IF(ISERROR(VLOOKUP(F256,Table3[[#All],[Type]],1,FALSE))=FALSE(),SUMIF(OFFSET(B256,1,0,50),B256,OFFSET(K256,1,0,50)),IF(F256="","",IF(ISERROR(VLOOKUP(F256,TræningsZoner!B:B,1,FALSE))=FALSE(),NormalDistance,IF(F256="Stigningsløb",StigningsløbDistance,IF(F256="Intervalløb",IntervalDistance,IF(F256="Temposkift",TemposkiftDistance,IF(F256="konkurrenceløb",KonkurrenceløbDistance,IF(F256="Distanceløb",DistanceløbDistance,"Ukendt træningstype"))))))))</f>
        <v>0.3</v>
      </c>
      <c r="L256" s="54"/>
      <c r="M256" s="55"/>
      <c r="N256" s="72"/>
    </row>
    <row r="257" spans="1:14" s="26" customFormat="1" hidden="1" outlineLevel="1" x14ac:dyDescent="0.25">
      <c r="A257" s="61"/>
      <c r="B257" s="57">
        <v>42675</v>
      </c>
      <c r="C257" s="54" t="str">
        <f t="shared" si="11"/>
        <v/>
      </c>
      <c r="D257" s="54" t="str">
        <f t="shared" si="12"/>
        <v/>
      </c>
      <c r="E257" s="54"/>
      <c r="F257" s="58" t="s">
        <v>56</v>
      </c>
      <c r="G257" s="58" t="s">
        <v>68</v>
      </c>
      <c r="H257" s="58" t="str">
        <f>IF(ISERROR(VLOOKUP(F257,Table3[[#All],[Type]],1,FALSE))=FALSE(),"",IF(F257="","",IFERROR(IFERROR(TræningsZone,StigningsløbZone),IF(F257="Intervalløb",IntervalZone,IF(F257="Temposkift",TemposkiftZone,IF(F257="Konkurrenceløb","N/A",IF(F257="Distanceløb",DistanceløbZone,"Ukendt træningstype")))))))</f>
        <v>MT</v>
      </c>
      <c r="I257" s="58" t="str">
        <f>IF(F257="Konkurrenceløb",KonkurrenceløbHastighed,IF(ISERROR(VLOOKUP(F257,Table3[[#All],[Type]],1,FALSE))=FALSE(),"",IF(F257="","",TræningsHastighed)))</f>
        <v>6:24</v>
      </c>
      <c r="J257" s="59">
        <f ca="1">IF(ISERROR(VLOOKUP(F257,Table3[[#All],[Type]],1,FALSE))=FALSE(),SUMIF(OFFSET(B257,1,0,50),B257,OFFSET(J257,1,0,50)),IF(F257="","",IF(ISERROR(VLOOKUP(F257,TræningsZoner!B:B,1,FALSE))=FALSE(),NormalTid,IF(F257="Stigningsløb",StigningsløbTid,IF(F257="Intervalløb",IntervalTid,IF(F257="Temposkift",TemposkiftTid,IF(F257="Konkurrenceløb",KonkurrenceløbTid,IF(F257="Distanceløb",DistanceløbTid,"Ukendt træningstype"))))))))</f>
        <v>6.4</v>
      </c>
      <c r="K257" s="60">
        <f ca="1">IF(ISERROR(VLOOKUP(F257,Table3[[#All],[Type]],1,FALSE))=FALSE(),SUMIF(OFFSET(B257,1,0,50),B257,OFFSET(K257,1,0,50)),IF(F257="","",IF(ISERROR(VLOOKUP(F257,TræningsZoner!B:B,1,FALSE))=FALSE(),NormalDistance,IF(F257="Stigningsløb",StigningsløbDistance,IF(F257="Intervalløb",IntervalDistance,IF(F257="Temposkift",TemposkiftDistance,IF(F257="konkurrenceløb",KonkurrenceløbDistance,IF(F257="Distanceløb",DistanceløbDistance,"Ukendt træningstype"))))))))</f>
        <v>1</v>
      </c>
      <c r="L257" s="54"/>
      <c r="M257" s="55"/>
      <c r="N257" s="72"/>
    </row>
    <row r="258" spans="1:14" s="26" customFormat="1" hidden="1" outlineLevel="1" x14ac:dyDescent="0.25">
      <c r="A258" s="61"/>
      <c r="B258" s="57">
        <v>42675</v>
      </c>
      <c r="C258" s="54" t="str">
        <f t="shared" si="11"/>
        <v/>
      </c>
      <c r="D258" s="54" t="str">
        <f t="shared" si="12"/>
        <v/>
      </c>
      <c r="E258" s="54"/>
      <c r="F258" s="58" t="s">
        <v>56</v>
      </c>
      <c r="G258" s="58" t="s">
        <v>58</v>
      </c>
      <c r="H258" s="58" t="str">
        <f>IF(ISERROR(VLOOKUP(F258,Table3[[#All],[Type]],1,FALSE))=FALSE(),"",IF(F258="","",IFERROR(IFERROR(TræningsZone,StigningsløbZone),IF(F258="Intervalløb",IntervalZone,IF(F258="Temposkift",TemposkiftZone,IF(F258="Konkurrenceløb","N/A",IF(F258="Distanceløb",DistanceløbZone,"Ukendt træningstype")))))))</f>
        <v>AT</v>
      </c>
      <c r="I258" s="58" t="str">
        <f>IF(F258="Konkurrenceløb",KonkurrenceløbHastighed,IF(ISERROR(VLOOKUP(F258,Table3[[#All],[Type]],1,FALSE))=FALSE(),"",IF(F258="","",TræningsHastighed)))</f>
        <v>5:56</v>
      </c>
      <c r="J258" s="59">
        <f ca="1">IF(ISERROR(VLOOKUP(F258,Table3[[#All],[Type]],1,FALSE))=FALSE(),SUMIF(OFFSET(B258,1,0,50),B258,OFFSET(J258,1,0,50)),IF(F258="","",IF(ISERROR(VLOOKUP(F258,TræningsZoner!B:B,1,FALSE))=FALSE(),NormalTid,IF(F258="Stigningsløb",StigningsløbTid,IF(F258="Intervalløb",IntervalTid,IF(F258="Temposkift",TemposkiftTid,IF(F258="Konkurrenceløb",KonkurrenceløbTid,IF(F258="Distanceløb",DistanceløbTid,"Ukendt træningstype"))))))))</f>
        <v>2.9666666666666668</v>
      </c>
      <c r="K258" s="60">
        <f ca="1">IF(ISERROR(VLOOKUP(F258,Table3[[#All],[Type]],1,FALSE))=FALSE(),SUMIF(OFFSET(B258,1,0,50),B258,OFFSET(K258,1,0,50)),IF(F258="","",IF(ISERROR(VLOOKUP(F258,TræningsZoner!B:B,1,FALSE))=FALSE(),NormalDistance,IF(F258="Stigningsløb",StigningsløbDistance,IF(F258="Intervalløb",IntervalDistance,IF(F258="Temposkift",TemposkiftDistance,IF(F258="konkurrenceløb",KonkurrenceløbDistance,IF(F258="Distanceløb",DistanceløbDistance,"Ukendt træningstype"))))))))</f>
        <v>0.5</v>
      </c>
      <c r="L258" s="54"/>
      <c r="M258" s="55"/>
      <c r="N258" s="72"/>
    </row>
    <row r="259" spans="1:14" s="26" customFormat="1" hidden="1" outlineLevel="1" x14ac:dyDescent="0.25">
      <c r="A259" s="61"/>
      <c r="B259" s="57">
        <v>42675</v>
      </c>
      <c r="C259" s="54" t="str">
        <f t="shared" si="11"/>
        <v/>
      </c>
      <c r="D259" s="54" t="str">
        <f t="shared" si="12"/>
        <v/>
      </c>
      <c r="E259" s="54"/>
      <c r="F259" s="58" t="s">
        <v>41</v>
      </c>
      <c r="G259" s="58" t="s">
        <v>59</v>
      </c>
      <c r="H259" s="58" t="str">
        <f>IF(ISERROR(VLOOKUP(F259,Table3[[#All],[Type]],1,FALSE))=FALSE(),"",IF(F259="","",IFERROR(IFERROR(TræningsZone,StigningsløbZone),IF(F259="Intervalløb",IntervalZone,IF(F259="Temposkift",TemposkiftZone,IF(F259="Konkurrenceløb","N/A",IF(F259="Distanceløb",DistanceløbZone,"Ukendt træningstype")))))))</f>
        <v>Rest</v>
      </c>
      <c r="I259" s="58" t="str">
        <f>IF(F259="Konkurrenceløb",KonkurrenceløbHastighed,IF(ISERROR(VLOOKUP(F259,Table3[[#All],[Type]],1,FALSE))=FALSE(),"",IF(F259="","",TræningsHastighed)))</f>
        <v>9:59,5</v>
      </c>
      <c r="J259" s="59">
        <f ca="1">IF(ISERROR(VLOOKUP(F259,Table3[[#All],[Type]],1,FALSE))=FALSE(),SUMIF(OFFSET(B259,1,0,50),B259,OFFSET(J259,1,0,50)),IF(F259="","",IF(ISERROR(VLOOKUP(F259,TræningsZoner!B:B,1,FALSE))=FALSE(),NormalTid,IF(F259="Stigningsløb",StigningsløbTid,IF(F259="Intervalløb",IntervalTid,IF(F259="Temposkift",TemposkiftTid,IF(F259="Konkurrenceløb",KonkurrenceløbTid,IF(F259="Distanceløb",DistanceløbTid,"Ukendt træningstype"))))))))</f>
        <v>3</v>
      </c>
      <c r="K259" s="60">
        <f ca="1">IF(ISERROR(VLOOKUP(F259,Table3[[#All],[Type]],1,FALSE))=FALSE(),SUMIF(OFFSET(B259,1,0,50),B259,OFFSET(K259,1,0,50)),IF(F259="","",IF(ISERROR(VLOOKUP(F259,TræningsZoner!B:B,1,FALSE))=FALSE(),NormalDistance,IF(F259="Stigningsløb",StigningsløbDistance,IF(F259="Intervalløb",IntervalDistance,IF(F259="Temposkift",TemposkiftDistance,IF(F259="konkurrenceløb",KonkurrenceløbDistance,IF(F259="Distanceløb",DistanceløbDistance,"Ukendt træningstype"))))))))</f>
        <v>0.30025020850708922</v>
      </c>
      <c r="L259" s="54"/>
      <c r="M259" s="55"/>
      <c r="N259" s="72"/>
    </row>
    <row r="260" spans="1:14" s="26" customFormat="1" hidden="1" outlineLevel="1" x14ac:dyDescent="0.25">
      <c r="A260" s="61"/>
      <c r="B260" s="57">
        <v>42675</v>
      </c>
      <c r="C260" s="54" t="str">
        <f t="shared" si="11"/>
        <v/>
      </c>
      <c r="D260" s="54" t="str">
        <f t="shared" si="12"/>
        <v/>
      </c>
      <c r="E260" s="54"/>
      <c r="F260" s="58" t="s">
        <v>29</v>
      </c>
      <c r="G260" s="58" t="s">
        <v>72</v>
      </c>
      <c r="H260" s="58" t="str">
        <f>IF(ISERROR(VLOOKUP(F260,Table3[[#All],[Type]],1,FALSE))=FALSE(),"",IF(F260="","",IFERROR(IFERROR(TræningsZone,StigningsløbZone),IF(F260="Intervalløb",IntervalZone,IF(F260="Temposkift",TemposkiftZone,IF(F260="Konkurrenceløb","N/A",IF(F260="Distanceløb",DistanceløbZone,"Ukendt træningstype")))))))</f>
        <v>AT</v>
      </c>
      <c r="I260" s="58" t="str">
        <f>IF(F260="Konkurrenceløb",KonkurrenceløbHastighed,IF(ISERROR(VLOOKUP(F260,Table3[[#All],[Type]],1,FALSE))=FALSE(),"",IF(F260="","",TræningsHastighed)))</f>
        <v>5:56</v>
      </c>
      <c r="J260" s="59">
        <f ca="1">IF(ISERROR(VLOOKUP(F260,Table3[[#All],[Type]],1,FALSE))=FALSE(),SUMIF(OFFSET(B260,1,0,50),B260,OFFSET(J260,1,0,50)),IF(F260="","",IF(ISERROR(VLOOKUP(F260,TræningsZoner!B:B,1,FALSE))=FALSE(),NormalTid,IF(F260="Stigningsløb",StigningsløbTid,IF(F260="Intervalløb",IntervalTid,IF(F260="Temposkift",TemposkiftTid,IF(F260="Konkurrenceløb",KonkurrenceløbTid,IF(F260="Distanceløb",DistanceløbTid,"Ukendt træningstype"))))))))</f>
        <v>30.82</v>
      </c>
      <c r="K260" s="60">
        <f ca="1">IF(ISERROR(VLOOKUP(F260,Table3[[#All],[Type]],1,FALSE))=FALSE(),SUMIF(OFFSET(B260,1,0,50),B260,OFFSET(K260,1,0,50)),IF(F260="","",IF(ISERROR(VLOOKUP(F260,TræningsZoner!B:B,1,FALSE))=FALSE(),NormalDistance,IF(F260="Stigningsløb",StigningsløbDistance,IF(F260="Intervalløb",IntervalDistance,IF(F260="Temposkift",TemposkiftDistance,IF(F260="konkurrenceløb",KonkurrenceløbDistance,IF(F260="Distanceløb",DistanceløbDistance,"Ukendt træningstype"))))))))</f>
        <v>4.0999999999999996</v>
      </c>
      <c r="L260" s="54"/>
      <c r="M260" s="55"/>
      <c r="N260" s="72"/>
    </row>
    <row r="261" spans="1:14" s="26" customFormat="1" hidden="1" outlineLevel="1" x14ac:dyDescent="0.25">
      <c r="A261" s="61"/>
      <c r="B261" s="57">
        <v>42675</v>
      </c>
      <c r="C261" s="54" t="str">
        <f t="shared" si="11"/>
        <v/>
      </c>
      <c r="D261" s="54" t="str">
        <f t="shared" si="12"/>
        <v/>
      </c>
      <c r="E261" s="54"/>
      <c r="F261" s="58" t="s">
        <v>23</v>
      </c>
      <c r="G261" s="58" t="s">
        <v>26</v>
      </c>
      <c r="H261" s="58" t="str">
        <f>IF(ISERROR(VLOOKUP(F261,Table3[[#All],[Type]],1,FALSE))=FALSE(),"",IF(F261="","",IFERROR(IFERROR(TræningsZone,StigningsløbZone),IF(F261="Intervalløb",IntervalZone,IF(F261="Temposkift",TemposkiftZone,IF(F261="Konkurrenceløb","N/A",IF(F261="Distanceløb",DistanceløbZone,"Ukendt træningstype")))))))</f>
        <v>Ae1</v>
      </c>
      <c r="I261" s="58" t="str">
        <f>IF(F261="Konkurrenceløb",KonkurrenceløbHastighed,IF(ISERROR(VLOOKUP(F261,Table3[[#All],[Type]],1,FALSE))=FALSE(),"",IF(F261="","",TræningsHastighed)))</f>
        <v>7:07,5</v>
      </c>
      <c r="J261" s="59">
        <f ca="1">IF(ISERROR(VLOOKUP(F261,Table3[[#All],[Type]],1,FALSE))=FALSE(),SUMIF(OFFSET(B261,1,0,50),B261,OFFSET(J261,1,0,50)),IF(F261="","",IF(ISERROR(VLOOKUP(F261,TræningsZoner!B:B,1,FALSE))=FALSE(),NormalTid,IF(F261="Stigningsløb",StigningsløbTid,IF(F261="Intervalløb",IntervalTid,IF(F261="Temposkift",TemposkiftTid,IF(F261="Konkurrenceløb",KonkurrenceløbTid,IF(F261="Distanceløb",DistanceløbTid,"Ukendt træningstype"))))))))</f>
        <v>15</v>
      </c>
      <c r="K261" s="60">
        <f ca="1">IF(ISERROR(VLOOKUP(F261,Table3[[#All],[Type]],1,FALSE))=FALSE(),SUMIF(OFFSET(B261,1,0,50),B261,OFFSET(K261,1,0,50)),IF(F261="","",IF(ISERROR(VLOOKUP(F261,TræningsZoner!B:B,1,FALSE))=FALSE(),NormalDistance,IF(F261="Stigningsløb",StigningsløbDistance,IF(F261="Intervalløb",IntervalDistance,IF(F261="Temposkift",TemposkiftDistance,IF(F261="konkurrenceløb",KonkurrenceløbDistance,IF(F261="Distanceløb",DistanceløbDistance,"Ukendt træningstype"))))))))</f>
        <v>2.1052631578947367</v>
      </c>
      <c r="L261" s="54"/>
      <c r="M261" s="55"/>
      <c r="N261" s="72"/>
    </row>
    <row r="262" spans="1:14" collapsed="1" x14ac:dyDescent="0.25">
      <c r="A262" s="52">
        <f t="shared" si="10"/>
        <v>42672</v>
      </c>
      <c r="B262" s="53">
        <v>42672</v>
      </c>
      <c r="C262" s="54">
        <f t="shared" si="11"/>
        <v>44</v>
      </c>
      <c r="D262" s="54">
        <f t="shared" si="12"/>
        <v>2016</v>
      </c>
      <c r="E262" s="54" t="s">
        <v>66</v>
      </c>
      <c r="F262" s="55" t="s">
        <v>31</v>
      </c>
      <c r="G262" s="55"/>
      <c r="H262" s="55" t="str">
        <f>IF(ISERROR(VLOOKUP(F262,Table3[[#All],[Type]],1,FALSE))=FALSE(),"",IF(F262="","",IFERROR(IFERROR(TræningsZone,StigningsløbZone),IF(F262="Intervalløb",IntervalZone,IF(F262="Temposkift",TemposkiftZone,IF(F262="Konkurrenceløb","N/A",IF(F262="Distanceløb",DistanceløbZone,"Ukendt træningstype")))))))</f>
        <v/>
      </c>
      <c r="I262" s="55" t="str">
        <f>IF(F262="Konkurrenceløb",KonkurrenceløbHastighed,IF(ISERROR(VLOOKUP(F262,Table3[[#All],[Type]],1,FALSE))=FALSE(),"",IF(F262="","",TræningsHastighed)))</f>
        <v/>
      </c>
      <c r="J262" s="54">
        <f ca="1">IF(ISERROR(VLOOKUP(F262,Table3[[#All],[Type]],1,FALSE))=FALSE(),SUMIF(OFFSET(B262,1,0,50),B262,OFFSET(J262,1,0,50)),IF(F262="","",IF(ISERROR(VLOOKUP(F262,TræningsZoner!B:B,1,FALSE))=FALSE(),NormalTid,IF(F262="Stigningsløb",StigningsløbTid,IF(F262="Intervalløb",IntervalTid,IF(F262="Temposkift",TemposkiftTid,IF(F262="Konkurrenceløb",KonkurrenceløbTid,IF(F262="Distanceløb",DistanceløbTid,"Ukendt træningstype"))))))))</f>
        <v>90</v>
      </c>
      <c r="K262" s="56">
        <f ca="1">IF(ISERROR(VLOOKUP(F262,Table3[[#All],[Type]],1,FALSE))=FALSE(),SUMIF(OFFSET(B262,1,0,50),B262,OFFSET(K262,1,0,50)),IF(F262="","",IF(ISERROR(VLOOKUP(F262,TræningsZoner!B:B,1,FALSE))=FALSE(),NormalDistance,IF(F262="Stigningsløb",StigningsløbDistance,IF(F262="Intervalløb",IntervalDistance,IF(F262="Temposkift",TemposkiftDistance,IF(F262="konkurrenceløb",KonkurrenceløbDistance,IF(F262="Distanceløb",DistanceløbDistance,"Ukendt træningstype"))))))))</f>
        <v>11.507983306158399</v>
      </c>
      <c r="L262" s="54"/>
      <c r="M262" s="55"/>
      <c r="N262" s="72"/>
    </row>
    <row r="263" spans="1:14" hidden="1" outlineLevel="1" x14ac:dyDescent="0.25">
      <c r="A263" s="52"/>
      <c r="B263" s="57">
        <v>42672</v>
      </c>
      <c r="C263" s="54" t="str">
        <f t="shared" si="11"/>
        <v/>
      </c>
      <c r="D263" s="54" t="str">
        <f t="shared" si="12"/>
        <v/>
      </c>
      <c r="E263" s="54"/>
      <c r="F263" s="58" t="s">
        <v>41</v>
      </c>
      <c r="G263" s="58" t="s">
        <v>33</v>
      </c>
      <c r="H263" s="58" t="str">
        <f>IF(ISERROR(VLOOKUP(F263,Table3[[#All],[Type]],1,FALSE))=FALSE(),"",IF(F263="","",IFERROR(IFERROR(TræningsZone,StigningsløbZone),IF(F263="Intervalløb",IntervalZone,IF(F263="Temposkift",TemposkiftZone,IF(F263="Konkurrenceløb","N/A",IF(F263="Distanceløb",DistanceløbZone,"Ukendt træningstype")))))))</f>
        <v>Rest</v>
      </c>
      <c r="I263" s="58" t="str">
        <f>IF(F263="Konkurrenceløb",KonkurrenceløbHastighed,IF(ISERROR(VLOOKUP(F263,Table3[[#All],[Type]],1,FALSE))=FALSE(),"",IF(F263="","",TræningsHastighed)))</f>
        <v>9:59,5</v>
      </c>
      <c r="J263" s="59">
        <f ca="1">IF(ISERROR(VLOOKUP(F263,Table3[[#All],[Type]],1,FALSE))=FALSE(),SUMIF(OFFSET(B263,1,0,50),B263,OFFSET(J263,1,0,50)),IF(F263="","",IF(ISERROR(VLOOKUP(F263,TræningsZoner!B:B,1,FALSE))=FALSE(),NormalTid,IF(F263="Stigningsløb",StigningsløbTid,IF(F263="Intervalløb",IntervalTid,IF(F263="Temposkift",TemposkiftTid,IF(F263="Konkurrenceløb",KonkurrenceløbTid,IF(F263="Distanceløb",DistanceløbTid,"Ukendt træningstype"))))))))</f>
        <v>20</v>
      </c>
      <c r="K263" s="60">
        <f ca="1">IF(ISERROR(VLOOKUP(F263,Table3[[#All],[Type]],1,FALSE))=FALSE(),SUMIF(OFFSET(B263,1,0,50),B263,OFFSET(K263,1,0,50)),IF(F263="","",IF(ISERROR(VLOOKUP(F263,TræningsZoner!B:B,1,FALSE))=FALSE(),NormalDistance,IF(F263="Stigningsløb",StigningsløbDistance,IF(F263="Intervalløb",IntervalDistance,IF(F263="Temposkift",TemposkiftDistance,IF(F263="konkurrenceløb",KonkurrenceløbDistance,IF(F263="Distanceløb",DistanceløbDistance,"Ukendt træningstype"))))))))</f>
        <v>2.0016680567139282</v>
      </c>
      <c r="L263" s="54"/>
      <c r="M263" s="55"/>
      <c r="N263" s="72"/>
    </row>
    <row r="264" spans="1:14" hidden="1" outlineLevel="1" x14ac:dyDescent="0.25">
      <c r="A264" s="52"/>
      <c r="B264" s="57">
        <v>42672</v>
      </c>
      <c r="C264" s="54" t="str">
        <f t="shared" si="11"/>
        <v/>
      </c>
      <c r="D264" s="54" t="str">
        <f t="shared" si="12"/>
        <v/>
      </c>
      <c r="E264" s="54"/>
      <c r="F264" s="58" t="s">
        <v>23</v>
      </c>
      <c r="G264" s="58" t="s">
        <v>33</v>
      </c>
      <c r="H264" s="58" t="str">
        <f>IF(ISERROR(VLOOKUP(F264,Table3[[#All],[Type]],1,FALSE))=FALSE(),"",IF(F264="","",IFERROR(IFERROR(TræningsZone,StigningsløbZone),IF(F264="Intervalløb",IntervalZone,IF(F264="Temposkift",TemposkiftZone,IF(F264="Konkurrenceløb","N/A",IF(F264="Distanceløb",DistanceløbZone,"Ukendt træningstype")))))))</f>
        <v>Ae1</v>
      </c>
      <c r="I264" s="58" t="str">
        <f>IF(F264="Konkurrenceløb",KonkurrenceløbHastighed,IF(ISERROR(VLOOKUP(F264,Table3[[#All],[Type]],1,FALSE))=FALSE(),"",IF(F264="","",TræningsHastighed)))</f>
        <v>7:07,5</v>
      </c>
      <c r="J264" s="59">
        <f ca="1">IF(ISERROR(VLOOKUP(F264,Table3[[#All],[Type]],1,FALSE))=FALSE(),SUMIF(OFFSET(B264,1,0,50),B264,OFFSET(J264,1,0,50)),IF(F264="","",IF(ISERROR(VLOOKUP(F264,TræningsZoner!B:B,1,FALSE))=FALSE(),NormalTid,IF(F264="Stigningsløb",StigningsløbTid,IF(F264="Intervalløb",IntervalTid,IF(F264="Temposkift",TemposkiftTid,IF(F264="Konkurrenceløb",KonkurrenceløbTid,IF(F264="Distanceløb",DistanceløbTid,"Ukendt træningstype"))))))))</f>
        <v>20</v>
      </c>
      <c r="K264" s="60">
        <f ca="1">IF(ISERROR(VLOOKUP(F264,Table3[[#All],[Type]],1,FALSE))=FALSE(),SUMIF(OFFSET(B264,1,0,50),B264,OFFSET(K264,1,0,50)),IF(F264="","",IF(ISERROR(VLOOKUP(F264,TræningsZoner!B:B,1,FALSE))=FALSE(),NormalDistance,IF(F264="Stigningsløb",StigningsløbDistance,IF(F264="Intervalløb",IntervalDistance,IF(F264="Temposkift",TemposkiftDistance,IF(F264="konkurrenceløb",KonkurrenceløbDistance,IF(F264="Distanceløb",DistanceløbDistance,"Ukendt træningstype"))))))))</f>
        <v>2.807017543859649</v>
      </c>
      <c r="L264" s="54"/>
      <c r="M264" s="55"/>
      <c r="N264" s="72"/>
    </row>
    <row r="265" spans="1:14" hidden="1" outlineLevel="1" x14ac:dyDescent="0.25">
      <c r="A265" s="52"/>
      <c r="B265" s="57">
        <v>42672</v>
      </c>
      <c r="C265" s="54" t="str">
        <f t="shared" si="11"/>
        <v/>
      </c>
      <c r="D265" s="54" t="str">
        <f t="shared" si="12"/>
        <v/>
      </c>
      <c r="E265" s="54"/>
      <c r="F265" s="58" t="s">
        <v>32</v>
      </c>
      <c r="G265" s="58" t="s">
        <v>34</v>
      </c>
      <c r="H265" s="58" t="str">
        <f>IF(ISERROR(VLOOKUP(F265,Table3[[#All],[Type]],1,FALSE))=FALSE(),"",IF(F265="","",IFERROR(IFERROR(TræningsZone,StigningsløbZone),IF(F265="Intervalløb",IntervalZone,IF(F265="Temposkift",TemposkiftZone,IF(F265="Konkurrenceløb","N/A",IF(F265="Distanceløb",DistanceløbZone,"Ukendt træningstype")))))))</f>
        <v>Ae2</v>
      </c>
      <c r="I265" s="58" t="str">
        <f>IF(F265="Konkurrenceløb",KonkurrenceløbHastighed,IF(ISERROR(VLOOKUP(F265,Table3[[#All],[Type]],1,FALSE))=FALSE(),"",IF(F265="","",TræningsHastighed)))</f>
        <v>6:28</v>
      </c>
      <c r="J265" s="59">
        <f ca="1">IF(ISERROR(VLOOKUP(F265,Table3[[#All],[Type]],1,FALSE))=FALSE(),SUMIF(OFFSET(B265,1,0,50),B265,OFFSET(J265,1,0,50)),IF(F265="","",IF(ISERROR(VLOOKUP(F265,TræningsZoner!B:B,1,FALSE))=FALSE(),NormalTid,IF(F265="Stigningsløb",StigningsløbTid,IF(F265="Intervalløb",IntervalTid,IF(F265="Temposkift",TemposkiftTid,IF(F265="Konkurrenceløb",KonkurrenceløbTid,IF(F265="Distanceløb",DistanceløbTid,"Ukendt træningstype"))))))))</f>
        <v>10</v>
      </c>
      <c r="K265" s="60">
        <f ca="1">IF(ISERROR(VLOOKUP(F265,Table3[[#All],[Type]],1,FALSE))=FALSE(),SUMIF(OFFSET(B265,1,0,50),B265,OFFSET(K265,1,0,50)),IF(F265="","",IF(ISERROR(VLOOKUP(F265,TræningsZoner!B:B,1,FALSE))=FALSE(),NormalDistance,IF(F265="Stigningsløb",StigningsløbDistance,IF(F265="Intervalløb",IntervalDistance,IF(F265="Temposkift",TemposkiftDistance,IF(F265="konkurrenceløb",KonkurrenceløbDistance,IF(F265="Distanceløb",DistanceløbDistance,"Ukendt træningstype"))))))))</f>
        <v>1.5463917525773196</v>
      </c>
      <c r="L265" s="54"/>
      <c r="M265" s="55"/>
      <c r="N265" s="72"/>
    </row>
    <row r="266" spans="1:14" hidden="1" outlineLevel="1" x14ac:dyDescent="0.25">
      <c r="A266" s="52"/>
      <c r="B266" s="57">
        <v>42672</v>
      </c>
      <c r="C266" s="54" t="str">
        <f t="shared" si="11"/>
        <v/>
      </c>
      <c r="D266" s="54" t="str">
        <f t="shared" si="12"/>
        <v/>
      </c>
      <c r="E266" s="54"/>
      <c r="F266" s="58" t="s">
        <v>41</v>
      </c>
      <c r="G266" s="58" t="s">
        <v>26</v>
      </c>
      <c r="H266" s="58" t="str">
        <f>IF(ISERROR(VLOOKUP(F266,Table3[[#All],[Type]],1,FALSE))=FALSE(),"",IF(F266="","",IFERROR(IFERROR(TræningsZone,StigningsløbZone),IF(F266="Intervalløb",IntervalZone,IF(F266="Temposkift",TemposkiftZone,IF(F266="Konkurrenceløb","N/A",IF(F266="Distanceløb",DistanceløbZone,"Ukendt træningstype")))))))</f>
        <v>Rest</v>
      </c>
      <c r="I266" s="58" t="str">
        <f>IF(F266="Konkurrenceløb",KonkurrenceløbHastighed,IF(ISERROR(VLOOKUP(F266,Table3[[#All],[Type]],1,FALSE))=FALSE(),"",IF(F266="","",TræningsHastighed)))</f>
        <v>9:59,5</v>
      </c>
      <c r="J266" s="59">
        <f ca="1">IF(ISERROR(VLOOKUP(F266,Table3[[#All],[Type]],1,FALSE))=FALSE(),SUMIF(OFFSET(B266,1,0,50),B266,OFFSET(J266,1,0,50)),IF(F266="","",IF(ISERROR(VLOOKUP(F266,TræningsZoner!B:B,1,FALSE))=FALSE(),NormalTid,IF(F266="Stigningsløb",StigningsløbTid,IF(F266="Intervalløb",IntervalTid,IF(F266="Temposkift",TemposkiftTid,IF(F266="Konkurrenceløb",KonkurrenceløbTid,IF(F266="Distanceløb",DistanceløbTid,"Ukendt træningstype"))))))))</f>
        <v>15</v>
      </c>
      <c r="K266" s="60">
        <f ca="1">IF(ISERROR(VLOOKUP(F266,Table3[[#All],[Type]],1,FALSE))=FALSE(),SUMIF(OFFSET(B266,1,0,50),B266,OFFSET(K266,1,0,50)),IF(F266="","",IF(ISERROR(VLOOKUP(F266,TræningsZoner!B:B,1,FALSE))=FALSE(),NormalDistance,IF(F266="Stigningsløb",StigningsløbDistance,IF(F266="Intervalløb",IntervalDistance,IF(F266="Temposkift",TemposkiftDistance,IF(F266="konkurrenceløb",KonkurrenceløbDistance,IF(F266="Distanceløb",DistanceløbDistance,"Ukendt træningstype"))))))))</f>
        <v>1.5012510425354462</v>
      </c>
      <c r="L266" s="54"/>
      <c r="M266" s="55"/>
      <c r="N266" s="72"/>
    </row>
    <row r="267" spans="1:14" hidden="1" outlineLevel="1" x14ac:dyDescent="0.25">
      <c r="A267" s="52"/>
      <c r="B267" s="57">
        <v>42672</v>
      </c>
      <c r="C267" s="54" t="str">
        <f t="shared" si="11"/>
        <v/>
      </c>
      <c r="D267" s="54" t="str">
        <f t="shared" si="12"/>
        <v/>
      </c>
      <c r="E267" s="54"/>
      <c r="F267" s="58" t="s">
        <v>23</v>
      </c>
      <c r="G267" s="58" t="s">
        <v>26</v>
      </c>
      <c r="H267" s="58" t="str">
        <f>IF(ISERROR(VLOOKUP(F267,Table3[[#All],[Type]],1,FALSE))=FALSE(),"",IF(F267="","",IFERROR(IFERROR(TræningsZone,StigningsløbZone),IF(F267="Intervalløb",IntervalZone,IF(F267="Temposkift",TemposkiftZone,IF(F267="Konkurrenceløb","N/A",IF(F267="Distanceløb",DistanceløbZone,"Ukendt træningstype")))))))</f>
        <v>Ae1</v>
      </c>
      <c r="I267" s="58" t="str">
        <f>IF(F267="Konkurrenceløb",KonkurrenceløbHastighed,IF(ISERROR(VLOOKUP(F267,Table3[[#All],[Type]],1,FALSE))=FALSE(),"",IF(F267="","",TræningsHastighed)))</f>
        <v>7:07,5</v>
      </c>
      <c r="J267" s="59">
        <f ca="1">IF(ISERROR(VLOOKUP(F267,Table3[[#All],[Type]],1,FALSE))=FALSE(),SUMIF(OFFSET(B267,1,0,50),B267,OFFSET(J267,1,0,50)),IF(F267="","",IF(ISERROR(VLOOKUP(F267,TræningsZoner!B:B,1,FALSE))=FALSE(),NormalTid,IF(F267="Stigningsløb",StigningsløbTid,IF(F267="Intervalløb",IntervalTid,IF(F267="Temposkift",TemposkiftTid,IF(F267="Konkurrenceløb",KonkurrenceløbTid,IF(F267="Distanceløb",DistanceløbTid,"Ukendt træningstype"))))))))</f>
        <v>15</v>
      </c>
      <c r="K267" s="60">
        <f ca="1">IF(ISERROR(VLOOKUP(F267,Table3[[#All],[Type]],1,FALSE))=FALSE(),SUMIF(OFFSET(B267,1,0,50),B267,OFFSET(K267,1,0,50)),IF(F267="","",IF(ISERROR(VLOOKUP(F267,TræningsZoner!B:B,1,FALSE))=FALSE(),NormalDistance,IF(F267="Stigningsløb",StigningsløbDistance,IF(F267="Intervalløb",IntervalDistance,IF(F267="Temposkift",TemposkiftDistance,IF(F267="konkurrenceløb",KonkurrenceløbDistance,IF(F267="Distanceløb",DistanceløbDistance,"Ukendt træningstype"))))))))</f>
        <v>2.1052631578947367</v>
      </c>
      <c r="L267" s="54"/>
      <c r="M267" s="55"/>
      <c r="N267" s="72"/>
    </row>
    <row r="268" spans="1:14" hidden="1" outlineLevel="1" x14ac:dyDescent="0.25">
      <c r="A268" s="52"/>
      <c r="B268" s="57">
        <v>42672</v>
      </c>
      <c r="C268" s="54" t="str">
        <f t="shared" si="11"/>
        <v/>
      </c>
      <c r="D268" s="54" t="str">
        <f t="shared" si="12"/>
        <v/>
      </c>
      <c r="E268" s="54"/>
      <c r="F268" s="58" t="s">
        <v>32</v>
      </c>
      <c r="G268" s="58" t="s">
        <v>34</v>
      </c>
      <c r="H268" s="58" t="str">
        <f>IF(ISERROR(VLOOKUP(F268,Table3[[#All],[Type]],1,FALSE))=FALSE(),"",IF(F268="","",IFERROR(IFERROR(TræningsZone,StigningsløbZone),IF(F268="Intervalløb",IntervalZone,IF(F268="Temposkift",TemposkiftZone,IF(F268="Konkurrenceløb","N/A",IF(F268="Distanceløb",DistanceløbZone,"Ukendt træningstype")))))))</f>
        <v>Ae2</v>
      </c>
      <c r="I268" s="58" t="str">
        <f>IF(F268="Konkurrenceløb",KonkurrenceløbHastighed,IF(ISERROR(VLOOKUP(F268,Table3[[#All],[Type]],1,FALSE))=FALSE(),"",IF(F268="","",TræningsHastighed)))</f>
        <v>6:28</v>
      </c>
      <c r="J268" s="59">
        <f ca="1">IF(ISERROR(VLOOKUP(F268,Table3[[#All],[Type]],1,FALSE))=FALSE(),SUMIF(OFFSET(B268,1,0,50),B268,OFFSET(J268,1,0,50)),IF(F268="","",IF(ISERROR(VLOOKUP(F268,TræningsZoner!B:B,1,FALSE))=FALSE(),NormalTid,IF(F268="Stigningsløb",StigningsløbTid,IF(F268="Intervalløb",IntervalTid,IF(F268="Temposkift",TemposkiftTid,IF(F268="Konkurrenceløb",KonkurrenceløbTid,IF(F268="Distanceløb",DistanceløbTid,"Ukendt træningstype"))))))))</f>
        <v>10</v>
      </c>
      <c r="K268" s="60">
        <f ca="1">IF(ISERROR(VLOOKUP(F268,Table3[[#All],[Type]],1,FALSE))=FALSE(),SUMIF(OFFSET(B268,1,0,50),B268,OFFSET(K268,1,0,50)),IF(F268="","",IF(ISERROR(VLOOKUP(F268,TræningsZoner!B:B,1,FALSE))=FALSE(),NormalDistance,IF(F268="Stigningsløb",StigningsløbDistance,IF(F268="Intervalløb",IntervalDistance,IF(F268="Temposkift",TemposkiftDistance,IF(F268="konkurrenceløb",KonkurrenceløbDistance,IF(F268="Distanceløb",DistanceløbDistance,"Ukendt træningstype"))))))))</f>
        <v>1.5463917525773196</v>
      </c>
      <c r="L268" s="54"/>
      <c r="M268" s="55"/>
      <c r="N268" s="72"/>
    </row>
    <row r="269" spans="1:14" collapsed="1" x14ac:dyDescent="0.25">
      <c r="A269" s="52">
        <f t="shared" si="10"/>
        <v>42670</v>
      </c>
      <c r="B269" s="53">
        <v>42670</v>
      </c>
      <c r="C269" s="54">
        <f t="shared" si="11"/>
        <v>44</v>
      </c>
      <c r="D269" s="54">
        <f t="shared" si="12"/>
        <v>2016</v>
      </c>
      <c r="E269" s="54" t="s">
        <v>66</v>
      </c>
      <c r="F269" s="55" t="s">
        <v>22</v>
      </c>
      <c r="G269" s="55"/>
      <c r="H269" s="55" t="str">
        <f>IF(ISERROR(VLOOKUP(F269,Table3[[#All],[Type]],1,FALSE))=FALSE(),"",IF(F269="","",IFERROR(IFERROR(TræningsZone,StigningsløbZone),IF(F269="Intervalløb",IntervalZone,IF(F269="Temposkift",TemposkiftZone,IF(F269="Konkurrenceløb","N/A",IF(F269="Distanceløb",DistanceløbZone,"Ukendt træningstype")))))))</f>
        <v/>
      </c>
      <c r="I269" s="55" t="str">
        <f>IF(F269="Konkurrenceløb",KonkurrenceløbHastighed,IF(ISERROR(VLOOKUP(F269,Table3[[#All],[Type]],1,FALSE))=FALSE(),"",IF(F269="","",TræningsHastighed)))</f>
        <v/>
      </c>
      <c r="J269" s="54">
        <f ca="1">IF(ISERROR(VLOOKUP(F269,Table3[[#All],[Type]],1,FALSE))=FALSE(),SUMIF(OFFSET(B269,1,0,50),B269,OFFSET(J269,1,0,50)),IF(F269="","",IF(ISERROR(VLOOKUP(F269,TræningsZoner!B:B,1,FALSE))=FALSE(),NormalTid,IF(F269="Stigningsløb",StigningsløbTid,IF(F269="Intervalløb",IntervalTid,IF(F269="Temposkift",TemposkiftTid,IF(F269="Konkurrenceløb",KonkurrenceløbTid,IF(F269="Distanceløb",DistanceløbTid,"Ukendt træningstype"))))))))</f>
        <v>70</v>
      </c>
      <c r="K269" s="56">
        <f ca="1">IF(ISERROR(VLOOKUP(F269,Table3[[#All],[Type]],1,FALSE))=FALSE(),SUMIF(OFFSET(B269,1,0,50),B269,OFFSET(K269,1,0,50)),IF(F269="","",IF(ISERROR(VLOOKUP(F269,TræningsZoner!B:B,1,FALSE))=FALSE(),NormalDistance,IF(F269="Stigningsløb",StigningsløbDistance,IF(F269="Intervalløb",IntervalDistance,IF(F269="Temposkift",TemposkiftDistance,IF(F269="konkurrenceløb",KonkurrenceløbDistance,IF(F269="Distanceløb",DistanceløbDistance,"Ukendt træningstype"))))))))</f>
        <v>9.8988603441464367</v>
      </c>
      <c r="L269" s="54"/>
      <c r="M269" s="55"/>
      <c r="N269" s="72"/>
    </row>
    <row r="270" spans="1:14" hidden="1" outlineLevel="1" x14ac:dyDescent="0.25">
      <c r="A270" s="52"/>
      <c r="B270" s="57">
        <v>42670</v>
      </c>
      <c r="C270" s="54" t="str">
        <f t="shared" si="11"/>
        <v/>
      </c>
      <c r="D270" s="54" t="str">
        <f t="shared" si="12"/>
        <v/>
      </c>
      <c r="E270" s="54"/>
      <c r="F270" s="58" t="s">
        <v>23</v>
      </c>
      <c r="G270" s="58" t="s">
        <v>26</v>
      </c>
      <c r="H270" s="58" t="str">
        <f>IF(ISERROR(VLOOKUP(F270,Table3[[#All],[Type]],1,FALSE))=FALSE(),"",IF(F270="","",IFERROR(IFERROR(TræningsZone,StigningsløbZone),IF(F270="Intervalløb",IntervalZone,IF(F270="Temposkift",TemposkiftZone,IF(F270="Konkurrenceløb","N/A",IF(F270="Distanceløb",DistanceløbZone,"Ukendt træningstype")))))))</f>
        <v>Ae1</v>
      </c>
      <c r="I270" s="58" t="str">
        <f>IF(F270="Konkurrenceløb",KonkurrenceløbHastighed,IF(ISERROR(VLOOKUP(F270,Table3[[#All],[Type]],1,FALSE))=FALSE(),"",IF(F270="","",TræningsHastighed)))</f>
        <v>7:07,5</v>
      </c>
      <c r="J270" s="59">
        <f ca="1">IF(ISERROR(VLOOKUP(F270,Table3[[#All],[Type]],1,FALSE))=FALSE(),SUMIF(OFFSET(B270,1,0,50),B270,OFFSET(J270,1,0,50)),IF(F270="","",IF(ISERROR(VLOOKUP(F270,TræningsZoner!B:B,1,FALSE))=FALSE(),NormalTid,IF(F270="Stigningsløb",StigningsløbTid,IF(F270="Intervalløb",IntervalTid,IF(F270="Temposkift",TemposkiftTid,IF(F270="Konkurrenceløb",KonkurrenceløbTid,IF(F270="Distanceløb",DistanceløbTid,"Ukendt træningstype"))))))))</f>
        <v>15</v>
      </c>
      <c r="K270" s="60">
        <f ca="1">IF(ISERROR(VLOOKUP(F270,Table3[[#All],[Type]],1,FALSE))=FALSE(),SUMIF(OFFSET(B270,1,0,50),B270,OFFSET(K270,1,0,50)),IF(F270="","",IF(ISERROR(VLOOKUP(F270,TræningsZoner!B:B,1,FALSE))=FALSE(),NormalDistance,IF(F270="Stigningsløb",StigningsløbDistance,IF(F270="Intervalløb",IntervalDistance,IF(F270="Temposkift",TemposkiftDistance,IF(F270="konkurrenceløb",KonkurrenceløbDistance,IF(F270="Distanceløb",DistanceløbDistance,"Ukendt træningstype"))))))))</f>
        <v>2.1052631578947367</v>
      </c>
      <c r="L270" s="54"/>
      <c r="M270" s="55"/>
      <c r="N270" s="72"/>
    </row>
    <row r="271" spans="1:14" hidden="1" outlineLevel="1" x14ac:dyDescent="0.25">
      <c r="A271" s="52"/>
      <c r="B271" s="57">
        <v>42670</v>
      </c>
      <c r="C271" s="54" t="str">
        <f t="shared" si="11"/>
        <v/>
      </c>
      <c r="D271" s="54" t="str">
        <f t="shared" si="12"/>
        <v/>
      </c>
      <c r="E271" s="54"/>
      <c r="F271" s="58" t="s">
        <v>39</v>
      </c>
      <c r="G271" s="58" t="s">
        <v>26</v>
      </c>
      <c r="H271" s="58" t="str">
        <f>IF(ISERROR(VLOOKUP(F271,Table3[[#All],[Type]],1,FALSE))=FALSE(),"",IF(F271="","",IFERROR(IFERROR(TræningsZone,StigningsløbZone),IF(F271="Intervalløb",IntervalZone,IF(F271="Temposkift",TemposkiftZone,IF(F271="Konkurrenceløb","N/A",IF(F271="Distanceløb",DistanceløbZone,"Ukendt træningstype")))))))</f>
        <v>MT</v>
      </c>
      <c r="I271" s="58" t="str">
        <f>IF(F271="Konkurrenceløb",KonkurrenceløbHastighed,IF(ISERROR(VLOOKUP(F271,Table3[[#All],[Type]],1,FALSE))=FALSE(),"",IF(F271="","",TræningsHastighed)))</f>
        <v>6:24</v>
      </c>
      <c r="J271" s="59">
        <f ca="1">IF(ISERROR(VLOOKUP(F271,Table3[[#All],[Type]],1,FALSE))=FALSE(),SUMIF(OFFSET(B271,1,0,50),B271,OFFSET(J271,1,0,50)),IF(F271="","",IF(ISERROR(VLOOKUP(F271,TræningsZoner!B:B,1,FALSE))=FALSE(),NormalTid,IF(F271="Stigningsløb",StigningsløbTid,IF(F271="Intervalløb",IntervalTid,IF(F271="Temposkift",TemposkiftTid,IF(F271="Konkurrenceløb",KonkurrenceløbTid,IF(F271="Distanceløb",DistanceløbTid,"Ukendt træningstype"))))))))</f>
        <v>15</v>
      </c>
      <c r="K271" s="60">
        <f ca="1">IF(ISERROR(VLOOKUP(F271,Table3[[#All],[Type]],1,FALSE))=FALSE(),SUMIF(OFFSET(B271,1,0,50),B271,OFFSET(K271,1,0,50)),IF(F271="","",IF(ISERROR(VLOOKUP(F271,TræningsZoner!B:B,1,FALSE))=FALSE(),NormalDistance,IF(F271="Stigningsløb",StigningsløbDistance,IF(F271="Intervalløb",IntervalDistance,IF(F271="Temposkift",TemposkiftDistance,IF(F271="konkurrenceløb",KonkurrenceløbDistance,IF(F271="Distanceløb",DistanceløbDistance,"Ukendt træningstype"))))))))</f>
        <v>2.34375</v>
      </c>
      <c r="L271" s="54"/>
      <c r="M271" s="55"/>
      <c r="N271" s="72"/>
    </row>
    <row r="272" spans="1:14" hidden="1" outlineLevel="1" x14ac:dyDescent="0.25">
      <c r="A272" s="52"/>
      <c r="B272" s="57">
        <v>42670</v>
      </c>
      <c r="C272" s="54" t="str">
        <f t="shared" si="11"/>
        <v/>
      </c>
      <c r="D272" s="54" t="str">
        <f t="shared" si="12"/>
        <v/>
      </c>
      <c r="E272" s="54"/>
      <c r="F272" s="58" t="s">
        <v>41</v>
      </c>
      <c r="G272" s="58" t="s">
        <v>34</v>
      </c>
      <c r="H272" s="58" t="str">
        <f>IF(ISERROR(VLOOKUP(F272,Table3[[#All],[Type]],1,FALSE))=FALSE(),"",IF(F272="","",IFERROR(IFERROR(TræningsZone,StigningsløbZone),IF(F272="Intervalløb",IntervalZone,IF(F272="Temposkift",TemposkiftZone,IF(F272="Konkurrenceløb","N/A",IF(F272="Distanceløb",DistanceløbZone,"Ukendt træningstype")))))))</f>
        <v>Rest</v>
      </c>
      <c r="I272" s="58" t="str">
        <f>IF(F272="Konkurrenceløb",KonkurrenceløbHastighed,IF(ISERROR(VLOOKUP(F272,Table3[[#All],[Type]],1,FALSE))=FALSE(),"",IF(F272="","",TræningsHastighed)))</f>
        <v>9:59,5</v>
      </c>
      <c r="J272" s="59">
        <f ca="1">IF(ISERROR(VLOOKUP(F272,Table3[[#All],[Type]],1,FALSE))=FALSE(),SUMIF(OFFSET(B272,1,0,50),B272,OFFSET(J272,1,0,50)),IF(F272="","",IF(ISERROR(VLOOKUP(F272,TræningsZoner!B:B,1,FALSE))=FALSE(),NormalTid,IF(F272="Stigningsløb",StigningsløbTid,IF(F272="Intervalløb",IntervalTid,IF(F272="Temposkift",TemposkiftTid,IF(F272="Konkurrenceløb",KonkurrenceløbTid,IF(F272="Distanceløb",DistanceløbTid,"Ukendt træningstype"))))))))</f>
        <v>10</v>
      </c>
      <c r="K272" s="60">
        <f ca="1">IF(ISERROR(VLOOKUP(F272,Table3[[#All],[Type]],1,FALSE))=FALSE(),SUMIF(OFFSET(B272,1,0,50),B272,OFFSET(K272,1,0,50)),IF(F272="","",IF(ISERROR(VLOOKUP(F272,TræningsZoner!B:B,1,FALSE))=FALSE(),NormalDistance,IF(F272="Stigningsløb",StigningsløbDistance,IF(F272="Intervalløb",IntervalDistance,IF(F272="Temposkift",TemposkiftDistance,IF(F272="konkurrenceløb",KonkurrenceløbDistance,IF(F272="Distanceløb",DistanceløbDistance,"Ukendt træningstype"))))))))</f>
        <v>1.0008340283569641</v>
      </c>
      <c r="L272" s="54"/>
      <c r="M272" s="55"/>
      <c r="N272" s="72"/>
    </row>
    <row r="273" spans="1:14" hidden="1" outlineLevel="1" x14ac:dyDescent="0.25">
      <c r="A273" s="52"/>
      <c r="B273" s="57">
        <v>42670</v>
      </c>
      <c r="C273" s="54" t="str">
        <f t="shared" si="11"/>
        <v/>
      </c>
      <c r="D273" s="54" t="str">
        <f t="shared" si="12"/>
        <v/>
      </c>
      <c r="E273" s="54"/>
      <c r="F273" s="58" t="s">
        <v>39</v>
      </c>
      <c r="G273" s="58" t="s">
        <v>26</v>
      </c>
      <c r="H273" s="58" t="str">
        <f>IF(ISERROR(VLOOKUP(F273,Table3[[#All],[Type]],1,FALSE))=FALSE(),"",IF(F273="","",IFERROR(IFERROR(TræningsZone,StigningsløbZone),IF(F273="Intervalløb",IntervalZone,IF(F273="Temposkift",TemposkiftZone,IF(F273="Konkurrenceløb","N/A",IF(F273="Distanceløb",DistanceløbZone,"Ukendt træningstype")))))))</f>
        <v>MT</v>
      </c>
      <c r="I273" s="58" t="str">
        <f>IF(F273="Konkurrenceløb",KonkurrenceløbHastighed,IF(ISERROR(VLOOKUP(F273,Table3[[#All],[Type]],1,FALSE))=FALSE(),"",IF(F273="","",TræningsHastighed)))</f>
        <v>6:24</v>
      </c>
      <c r="J273" s="59">
        <f ca="1">IF(ISERROR(VLOOKUP(F273,Table3[[#All],[Type]],1,FALSE))=FALSE(),SUMIF(OFFSET(B273,1,0,50),B273,OFFSET(J273,1,0,50)),IF(F273="","",IF(ISERROR(VLOOKUP(F273,TræningsZoner!B:B,1,FALSE))=FALSE(),NormalTid,IF(F273="Stigningsløb",StigningsløbTid,IF(F273="Intervalløb",IntervalTid,IF(F273="Temposkift",TemposkiftTid,IF(F273="Konkurrenceløb",KonkurrenceløbTid,IF(F273="Distanceløb",DistanceløbTid,"Ukendt træningstype"))))))))</f>
        <v>15</v>
      </c>
      <c r="K273" s="60">
        <f ca="1">IF(ISERROR(VLOOKUP(F273,Table3[[#All],[Type]],1,FALSE))=FALSE(),SUMIF(OFFSET(B273,1,0,50),B273,OFFSET(K273,1,0,50)),IF(F273="","",IF(ISERROR(VLOOKUP(F273,TræningsZoner!B:B,1,FALSE))=FALSE(),NormalDistance,IF(F273="Stigningsløb",StigningsløbDistance,IF(F273="Intervalløb",IntervalDistance,IF(F273="Temposkift",TemposkiftDistance,IF(F273="konkurrenceløb",KonkurrenceløbDistance,IF(F273="Distanceløb",DistanceløbDistance,"Ukendt træningstype"))))))))</f>
        <v>2.34375</v>
      </c>
      <c r="L273" s="54"/>
      <c r="M273" s="55"/>
      <c r="N273" s="72"/>
    </row>
    <row r="274" spans="1:14" hidden="1" outlineLevel="1" x14ac:dyDescent="0.25">
      <c r="A274" s="52"/>
      <c r="B274" s="57">
        <v>42670</v>
      </c>
      <c r="C274" s="54" t="str">
        <f t="shared" si="11"/>
        <v/>
      </c>
      <c r="D274" s="54" t="str">
        <f t="shared" si="12"/>
        <v/>
      </c>
      <c r="E274" s="54"/>
      <c r="F274" s="58" t="s">
        <v>23</v>
      </c>
      <c r="G274" s="58" t="s">
        <v>26</v>
      </c>
      <c r="H274" s="58" t="str">
        <f>IF(ISERROR(VLOOKUP(F274,Table3[[#All],[Type]],1,FALSE))=FALSE(),"",IF(F274="","",IFERROR(IFERROR(TræningsZone,StigningsløbZone),IF(F274="Intervalløb",IntervalZone,IF(F274="Temposkift",TemposkiftZone,IF(F274="Konkurrenceløb","N/A",IF(F274="Distanceløb",DistanceløbZone,"Ukendt træningstype")))))))</f>
        <v>Ae1</v>
      </c>
      <c r="I274" s="58" t="str">
        <f>IF(F274="Konkurrenceløb",KonkurrenceløbHastighed,IF(ISERROR(VLOOKUP(F274,Table3[[#All],[Type]],1,FALSE))=FALSE(),"",IF(F274="","",TræningsHastighed)))</f>
        <v>7:07,5</v>
      </c>
      <c r="J274" s="59">
        <f ca="1">IF(ISERROR(VLOOKUP(F274,Table3[[#All],[Type]],1,FALSE))=FALSE(),SUMIF(OFFSET(B274,1,0,50),B274,OFFSET(J274,1,0,50)),IF(F274="","",IF(ISERROR(VLOOKUP(F274,TræningsZoner!B:B,1,FALSE))=FALSE(),NormalTid,IF(F274="Stigningsløb",StigningsløbTid,IF(F274="Intervalløb",IntervalTid,IF(F274="Temposkift",TemposkiftTid,IF(F274="Konkurrenceløb",KonkurrenceløbTid,IF(F274="Distanceløb",DistanceløbTid,"Ukendt træningstype"))))))))</f>
        <v>15</v>
      </c>
      <c r="K274" s="60">
        <f ca="1">IF(ISERROR(VLOOKUP(F274,Table3[[#All],[Type]],1,FALSE))=FALSE(),SUMIF(OFFSET(B274,1,0,50),B274,OFFSET(K274,1,0,50)),IF(F274="","",IF(ISERROR(VLOOKUP(F274,TræningsZoner!B:B,1,FALSE))=FALSE(),NormalDistance,IF(F274="Stigningsløb",StigningsløbDistance,IF(F274="Intervalløb",IntervalDistance,IF(F274="Temposkift",TemposkiftDistance,IF(F274="konkurrenceløb",KonkurrenceløbDistance,IF(F274="Distanceløb",DistanceløbDistance,"Ukendt træningstype"))))))))</f>
        <v>2.1052631578947367</v>
      </c>
      <c r="L274" s="54"/>
      <c r="M274" s="55"/>
      <c r="N274" s="72"/>
    </row>
    <row r="275" spans="1:14" collapsed="1" x14ac:dyDescent="0.25">
      <c r="A275" s="52">
        <f t="shared" si="10"/>
        <v>42668</v>
      </c>
      <c r="B275" s="53">
        <v>42668</v>
      </c>
      <c r="C275" s="54">
        <f t="shared" si="11"/>
        <v>44</v>
      </c>
      <c r="D275" s="54">
        <f t="shared" si="12"/>
        <v>2016</v>
      </c>
      <c r="E275" s="54" t="s">
        <v>66</v>
      </c>
      <c r="F275" s="55" t="s">
        <v>35</v>
      </c>
      <c r="G275" s="55"/>
      <c r="H275" s="55" t="str">
        <f>IF(ISERROR(VLOOKUP(F275,Table3[[#All],[Type]],1,FALSE))=FALSE(),"",IF(F275="","",IFERROR(IFERROR(TræningsZone,StigningsløbZone),IF(F275="Intervalløb",IntervalZone,IF(F275="Temposkift",TemposkiftZone,IF(F275="Konkurrenceløb","N/A",IF(F275="Distanceløb",DistanceløbZone,"Ukendt træningstype")))))))</f>
        <v/>
      </c>
      <c r="I275" s="55" t="str">
        <f>IF(F275="Konkurrenceløb",KonkurrenceløbHastighed,IF(ISERROR(VLOOKUP(F275,Table3[[#All],[Type]],1,FALSE))=FALSE(),"",IF(F275="","",TræningsHastighed)))</f>
        <v/>
      </c>
      <c r="J275" s="54">
        <f ca="1">IF(ISERROR(VLOOKUP(F275,Table3[[#All],[Type]],1,FALSE))=FALSE(),SUMIF(OFFSET(B275,1,0,50),B275,OFFSET(J275,1,0,50)),IF(F275="","",IF(ISERROR(VLOOKUP(F275,TræningsZoner!B:B,1,FALSE))=FALSE(),NormalTid,IF(F275="Stigningsløb",StigningsløbTid,IF(F275="Intervalløb",IntervalTid,IF(F275="Temposkift",TemposkiftTid,IF(F275="Konkurrenceløb",KonkurrenceløbTid,IF(F275="Distanceløb",DistanceløbTid,"Ukendt træningstype"))))))))</f>
        <v>73.305000000000007</v>
      </c>
      <c r="K275" s="56">
        <f ca="1">IF(ISERROR(VLOOKUP(F275,Table3[[#All],[Type]],1,FALSE))=FALSE(),SUMIF(OFFSET(B275,1,0,50),B275,OFFSET(K275,1,0,50)),IF(F275="","",IF(ISERROR(VLOOKUP(F275,TræningsZoner!B:B,1,FALSE))=FALSE(),NormalDistance,IF(F275="Stigningsløb",StigningsløbDistance,IF(F275="Intervalløb",IntervalDistance,IF(F275="Temposkift",TemposkiftDistance,IF(F275="konkurrenceløb",KonkurrenceløbDistance,IF(F275="Distanceløb",DistanceløbDistance,"Ukendt træningstype"))))))))</f>
        <v>11.010943329967954</v>
      </c>
      <c r="L275" s="54"/>
      <c r="M275" s="55"/>
      <c r="N275" s="72"/>
    </row>
    <row r="276" spans="1:14" s="26" customFormat="1" hidden="1" outlineLevel="1" x14ac:dyDescent="0.25">
      <c r="A276" s="61"/>
      <c r="B276" s="57">
        <v>42668</v>
      </c>
      <c r="C276" s="54" t="str">
        <f t="shared" si="11"/>
        <v/>
      </c>
      <c r="D276" s="54" t="str">
        <f t="shared" si="12"/>
        <v/>
      </c>
      <c r="E276" s="54"/>
      <c r="F276" s="58" t="s">
        <v>23</v>
      </c>
      <c r="G276" s="58" t="s">
        <v>26</v>
      </c>
      <c r="H276" s="58" t="str">
        <f>IF(ISERROR(VLOOKUP(F276,Table3[[#All],[Type]],1,FALSE))=FALSE(),"",IF(F276="","",IFERROR(IFERROR(TræningsZone,StigningsløbZone),IF(F276="Intervalløb",IntervalZone,IF(F276="Temposkift",TemposkiftZone,IF(F276="Konkurrenceløb","N/A",IF(F276="Distanceløb",DistanceløbZone,"Ukendt træningstype")))))))</f>
        <v>Ae1</v>
      </c>
      <c r="I276" s="58" t="str">
        <f>IF(F276="Konkurrenceløb",KonkurrenceløbHastighed,IF(ISERROR(VLOOKUP(F276,Table3[[#All],[Type]],1,FALSE))=FALSE(),"",IF(F276="","",TræningsHastighed)))</f>
        <v>7:07,5</v>
      </c>
      <c r="J276" s="59">
        <f ca="1">IF(ISERROR(VLOOKUP(F276,Table3[[#All],[Type]],1,FALSE))=FALSE(),SUMIF(OFFSET(B276,1,0,50),B276,OFFSET(J276,1,0,50)),IF(F276="","",IF(ISERROR(VLOOKUP(F276,TræningsZoner!B:B,1,FALSE))=FALSE(),NormalTid,IF(F276="Stigningsløb",StigningsløbTid,IF(F276="Intervalløb",IntervalTid,IF(F276="Temposkift",TemposkiftTid,IF(F276="Konkurrenceløb",KonkurrenceløbTid,IF(F276="Distanceløb",DistanceløbTid,"Ukendt træningstype"))))))))</f>
        <v>15</v>
      </c>
      <c r="K276" s="60">
        <f ca="1">IF(ISERROR(VLOOKUP(F276,Table3[[#All],[Type]],1,FALSE))=FALSE(),SUMIF(OFFSET(B276,1,0,50),B276,OFFSET(K276,1,0,50)),IF(F276="","",IF(ISERROR(VLOOKUP(F276,TræningsZoner!B:B,1,FALSE))=FALSE(),NormalDistance,IF(F276="Stigningsløb",StigningsløbDistance,IF(F276="Intervalløb",IntervalDistance,IF(F276="Temposkift",TemposkiftDistance,IF(F276="konkurrenceløb",KonkurrenceløbDistance,IF(F276="Distanceløb",DistanceløbDistance,"Ukendt træningstype"))))))))</f>
        <v>2.1052631578947367</v>
      </c>
      <c r="L276" s="54"/>
      <c r="M276" s="55"/>
      <c r="N276" s="72"/>
    </row>
    <row r="277" spans="1:14" s="26" customFormat="1" hidden="1" outlineLevel="1" x14ac:dyDescent="0.25">
      <c r="A277" s="61"/>
      <c r="B277" s="57">
        <v>42668</v>
      </c>
      <c r="C277" s="54" t="str">
        <f t="shared" si="11"/>
        <v/>
      </c>
      <c r="D277" s="54" t="str">
        <f t="shared" si="12"/>
        <v/>
      </c>
      <c r="E277" s="54"/>
      <c r="F277" s="58" t="s">
        <v>27</v>
      </c>
      <c r="G277" s="58" t="s">
        <v>28</v>
      </c>
      <c r="H277" s="58" t="str">
        <f>IF(ISERROR(VLOOKUP(F277,Table3[[#All],[Type]],1,FALSE))=FALSE(),"",IF(F277="","",IFERROR(IFERROR(TræningsZone,StigningsløbZone),IF(F277="Intervalløb",IntervalZone,IF(F277="Temposkift",TemposkiftZone,IF(F277="Konkurrenceløb","N/A",IF(F277="Distanceløb",DistanceløbZone,"Ukendt træningstype")))))))</f>
        <v>AT</v>
      </c>
      <c r="I277" s="58" t="str">
        <f>IF(F277="Konkurrenceløb",KonkurrenceløbHastighed,IF(ISERROR(VLOOKUP(F277,Table3[[#All],[Type]],1,FALSE))=FALSE(),"",IF(F277="","",TræningsHastighed)))</f>
        <v>5:56</v>
      </c>
      <c r="J277" s="59">
        <f ca="1">IF(ISERROR(VLOOKUP(F277,Table3[[#All],[Type]],1,FALSE))=FALSE(),SUMIF(OFFSET(B277,1,0,50),B277,OFFSET(J277,1,0,50)),IF(F277="","",IF(ISERROR(VLOOKUP(F277,TræningsZoner!B:B,1,FALSE))=FALSE(),NormalTid,IF(F277="Stigningsløb",StigningsløbTid,IF(F277="Intervalløb",IntervalTid,IF(F277="Temposkift",TemposkiftTid,IF(F277="Konkurrenceløb",KonkurrenceløbTid,IF(F277="Distanceløb",DistanceløbTid,"Ukendt træningstype"))))))))</f>
        <v>1.78</v>
      </c>
      <c r="K277" s="60">
        <f ca="1">IF(ISERROR(VLOOKUP(F277,Table3[[#All],[Type]],1,FALSE))=FALSE(),SUMIF(OFFSET(B277,1,0,50),B277,OFFSET(K277,1,0,50)),IF(F277="","",IF(ISERROR(VLOOKUP(F277,TræningsZoner!B:B,1,FALSE))=FALSE(),NormalDistance,IF(F277="Stigningsløb",StigningsløbDistance,IF(F277="Intervalløb",IntervalDistance,IF(F277="Temposkift",TemposkiftDistance,IF(F277="konkurrenceløb",KonkurrenceløbDistance,IF(F277="Distanceløb",DistanceløbDistance,"Ukendt træningstype"))))))))</f>
        <v>0.3</v>
      </c>
      <c r="L277" s="54"/>
      <c r="M277" s="55"/>
      <c r="N277" s="72"/>
    </row>
    <row r="278" spans="1:14" s="26" customFormat="1" hidden="1" outlineLevel="1" x14ac:dyDescent="0.25">
      <c r="A278" s="61"/>
      <c r="B278" s="57">
        <v>42668</v>
      </c>
      <c r="C278" s="54" t="str">
        <f t="shared" si="11"/>
        <v/>
      </c>
      <c r="D278" s="54" t="str">
        <f t="shared" si="12"/>
        <v/>
      </c>
      <c r="E278" s="54"/>
      <c r="F278" s="58" t="s">
        <v>36</v>
      </c>
      <c r="G278" s="58" t="s">
        <v>37</v>
      </c>
      <c r="H278" s="58" t="str">
        <f>IF(ISERROR(VLOOKUP(F278,Table3[[#All],[Type]],1,FALSE))=FALSE(),"",IF(F278="","",IFERROR(IFERROR(TræningsZone,StigningsløbZone),IF(F278="Intervalløb",IntervalZone,IF(F278="Temposkift",TemposkiftZone,IF(F278="Konkurrenceløb","N/A",IF(F278="Distanceløb",DistanceløbZone,"Ukendt træningstype")))))))</f>
        <v>Ae2</v>
      </c>
      <c r="I278" s="58" t="str">
        <f>IF(F278="Konkurrenceløb",KonkurrenceløbHastighed,IF(ISERROR(VLOOKUP(F278,Table3[[#All],[Type]],1,FALSE))=FALSE(),"",IF(F278="","",TræningsHastighed)))</f>
        <v>6:28</v>
      </c>
      <c r="J278" s="59">
        <f ca="1">IF(ISERROR(VLOOKUP(F278,Table3[[#All],[Type]],1,FALSE))=FALSE(),SUMIF(OFFSET(B278,1,0,50),B278,OFFSET(J278,1,0,50)),IF(F278="","",IF(ISERROR(VLOOKUP(F278,TræningsZoner!B:B,1,FALSE))=FALSE(),NormalTid,IF(F278="Stigningsløb",StigningsløbTid,IF(F278="Intervalløb",IntervalTid,IF(F278="Temposkift",TemposkiftTid,IF(F278="Konkurrenceløb",KonkurrenceløbTid,IF(F278="Distanceløb",DistanceløbTid,"Ukendt træningstype"))))))))</f>
        <v>3.2333333333333334</v>
      </c>
      <c r="K278" s="60">
        <f ca="1">IF(ISERROR(VLOOKUP(F278,Table3[[#All],[Type]],1,FALSE))=FALSE(),SUMIF(OFFSET(B278,1,0,50),B278,OFFSET(K278,1,0,50)),IF(F278="","",IF(ISERROR(VLOOKUP(F278,TræningsZoner!B:B,1,FALSE))=FALSE(),NormalDistance,IF(F278="Stigningsløb",StigningsløbDistance,IF(F278="Intervalløb",IntervalDistance,IF(F278="Temposkift",TemposkiftDistance,IF(F278="konkurrenceløb",KonkurrenceløbDistance,IF(F278="Distanceløb",DistanceløbDistance,"Ukendt træningstype"))))))))</f>
        <v>0.5</v>
      </c>
      <c r="L278" s="54"/>
      <c r="M278" s="55"/>
      <c r="N278" s="72"/>
    </row>
    <row r="279" spans="1:14" s="26" customFormat="1" hidden="1" outlineLevel="1" x14ac:dyDescent="0.25">
      <c r="A279" s="61"/>
      <c r="B279" s="57">
        <v>42668</v>
      </c>
      <c r="C279" s="54" t="str">
        <f t="shared" si="11"/>
        <v/>
      </c>
      <c r="D279" s="54" t="str">
        <f t="shared" si="12"/>
        <v/>
      </c>
      <c r="E279" s="54"/>
      <c r="F279" s="58" t="s">
        <v>36</v>
      </c>
      <c r="G279" s="58" t="s">
        <v>38</v>
      </c>
      <c r="H279" s="58" t="str">
        <f>IF(ISERROR(VLOOKUP(F279,Table3[[#All],[Type]],1,FALSE))=FALSE(),"",IF(F279="","",IFERROR(IFERROR(TræningsZone,StigningsløbZone),IF(F279="Intervalløb",IntervalZone,IF(F279="Temposkift",TemposkiftZone,IF(F279="Konkurrenceløb","N/A",IF(F279="Distanceløb",DistanceløbZone,"Ukendt træningstype")))))))</f>
        <v>An1</v>
      </c>
      <c r="I279" s="58" t="str">
        <f>IF(F279="Konkurrenceløb",KonkurrenceløbHastighed,IF(ISERROR(VLOOKUP(F279,Table3[[#All],[Type]],1,FALSE))=FALSE(),"",IF(F279="","",TræningsHastighed)))</f>
        <v>5:42,5</v>
      </c>
      <c r="J279" s="59">
        <f ca="1">IF(ISERROR(VLOOKUP(F279,Table3[[#All],[Type]],1,FALSE))=FALSE(),SUMIF(OFFSET(B279,1,0,50),B279,OFFSET(J279,1,0,50)),IF(F279="","",IF(ISERROR(VLOOKUP(F279,TræningsZoner!B:B,1,FALSE))=FALSE(),NormalTid,IF(F279="Stigningsløb",StigningsløbTid,IF(F279="Intervalløb",IntervalTid,IF(F279="Temposkift",TemposkiftTid,IF(F279="Konkurrenceløb",KonkurrenceløbTid,IF(F279="Distanceløb",DistanceløbTid,"Ukendt træningstype"))))))))</f>
        <v>2.8541666666666665</v>
      </c>
      <c r="K279" s="60">
        <f ca="1">IF(ISERROR(VLOOKUP(F279,Table3[[#All],[Type]],1,FALSE))=FALSE(),SUMIF(OFFSET(B279,1,0,50),B279,OFFSET(K279,1,0,50)),IF(F279="","",IF(ISERROR(VLOOKUP(F279,TræningsZoner!B:B,1,FALSE))=FALSE(),NormalDistance,IF(F279="Stigningsløb",StigningsløbDistance,IF(F279="Intervalløb",IntervalDistance,IF(F279="Temposkift",TemposkiftDistance,IF(F279="konkurrenceløb",KonkurrenceløbDistance,IF(F279="Distanceløb",DistanceløbDistance,"Ukendt træningstype"))))))))</f>
        <v>0.5</v>
      </c>
      <c r="L279" s="54"/>
      <c r="M279" s="55"/>
      <c r="N279" s="72"/>
    </row>
    <row r="280" spans="1:14" s="26" customFormat="1" hidden="1" outlineLevel="1" x14ac:dyDescent="0.25">
      <c r="A280" s="61"/>
      <c r="B280" s="57">
        <v>42668</v>
      </c>
      <c r="C280" s="54" t="str">
        <f t="shared" si="11"/>
        <v/>
      </c>
      <c r="D280" s="54" t="str">
        <f t="shared" si="12"/>
        <v/>
      </c>
      <c r="E280" s="54"/>
      <c r="F280" s="58" t="s">
        <v>36</v>
      </c>
      <c r="G280" s="58" t="s">
        <v>37</v>
      </c>
      <c r="H280" s="58" t="str">
        <f>IF(ISERROR(VLOOKUP(F280,Table3[[#All],[Type]],1,FALSE))=FALSE(),"",IF(F280="","",IFERROR(IFERROR(TræningsZone,StigningsløbZone),IF(F280="Intervalløb",IntervalZone,IF(F280="Temposkift",TemposkiftZone,IF(F280="Konkurrenceløb","N/A",IF(F280="Distanceløb",DistanceløbZone,"Ukendt træningstype")))))))</f>
        <v>Ae2</v>
      </c>
      <c r="I280" s="58" t="str">
        <f>IF(F280="Konkurrenceløb",KonkurrenceløbHastighed,IF(ISERROR(VLOOKUP(F280,Table3[[#All],[Type]],1,FALSE))=FALSE(),"",IF(F280="","",TræningsHastighed)))</f>
        <v>6:28</v>
      </c>
      <c r="J280" s="59">
        <f ca="1">IF(ISERROR(VLOOKUP(F280,Table3[[#All],[Type]],1,FALSE))=FALSE(),SUMIF(OFFSET(B280,1,0,50),B280,OFFSET(J280,1,0,50)),IF(F280="","",IF(ISERROR(VLOOKUP(F280,TræningsZoner!B:B,1,FALSE))=FALSE(),NormalTid,IF(F280="Stigningsløb",StigningsløbTid,IF(F280="Intervalløb",IntervalTid,IF(F280="Temposkift",TemposkiftTid,IF(F280="Konkurrenceløb",KonkurrenceløbTid,IF(F280="Distanceløb",DistanceløbTid,"Ukendt træningstype"))))))))</f>
        <v>3.2333333333333334</v>
      </c>
      <c r="K280" s="60">
        <f ca="1">IF(ISERROR(VLOOKUP(F280,Table3[[#All],[Type]],1,FALSE))=FALSE(),SUMIF(OFFSET(B280,1,0,50),B280,OFFSET(K280,1,0,50)),IF(F280="","",IF(ISERROR(VLOOKUP(F280,TræningsZoner!B:B,1,FALSE))=FALSE(),NormalDistance,IF(F280="Stigningsløb",StigningsløbDistance,IF(F280="Intervalløb",IntervalDistance,IF(F280="Temposkift",TemposkiftDistance,IF(F280="konkurrenceløb",KonkurrenceløbDistance,IF(F280="Distanceløb",DistanceløbDistance,"Ukendt træningstype"))))))))</f>
        <v>0.5</v>
      </c>
      <c r="L280" s="54"/>
      <c r="M280" s="55"/>
      <c r="N280" s="72"/>
    </row>
    <row r="281" spans="1:14" s="26" customFormat="1" hidden="1" outlineLevel="1" x14ac:dyDescent="0.25">
      <c r="A281" s="61"/>
      <c r="B281" s="57">
        <v>42668</v>
      </c>
      <c r="C281" s="54" t="str">
        <f t="shared" si="11"/>
        <v/>
      </c>
      <c r="D281" s="54" t="str">
        <f t="shared" si="12"/>
        <v/>
      </c>
      <c r="E281" s="54"/>
      <c r="F281" s="58" t="s">
        <v>36</v>
      </c>
      <c r="G281" s="58" t="s">
        <v>38</v>
      </c>
      <c r="H281" s="58" t="str">
        <f>IF(ISERROR(VLOOKUP(F281,Table3[[#All],[Type]],1,FALSE))=FALSE(),"",IF(F281="","",IFERROR(IFERROR(TræningsZone,StigningsløbZone),IF(F281="Intervalløb",IntervalZone,IF(F281="Temposkift",TemposkiftZone,IF(F281="Konkurrenceløb","N/A",IF(F281="Distanceløb",DistanceløbZone,"Ukendt træningstype")))))))</f>
        <v>An1</v>
      </c>
      <c r="I281" s="58" t="str">
        <f>IF(F281="Konkurrenceløb",KonkurrenceløbHastighed,IF(ISERROR(VLOOKUP(F281,Table3[[#All],[Type]],1,FALSE))=FALSE(),"",IF(F281="","",TræningsHastighed)))</f>
        <v>5:42,5</v>
      </c>
      <c r="J281" s="59">
        <f ca="1">IF(ISERROR(VLOOKUP(F281,Table3[[#All],[Type]],1,FALSE))=FALSE(),SUMIF(OFFSET(B281,1,0,50),B281,OFFSET(J281,1,0,50)),IF(F281="","",IF(ISERROR(VLOOKUP(F281,TræningsZoner!B:B,1,FALSE))=FALSE(),NormalTid,IF(F281="Stigningsløb",StigningsløbTid,IF(F281="Intervalløb",IntervalTid,IF(F281="Temposkift",TemposkiftTid,IF(F281="Konkurrenceløb",KonkurrenceløbTid,IF(F281="Distanceløb",DistanceløbTid,"Ukendt træningstype"))))))))</f>
        <v>2.8541666666666665</v>
      </c>
      <c r="K281" s="60">
        <f ca="1">IF(ISERROR(VLOOKUP(F281,Table3[[#All],[Type]],1,FALSE))=FALSE(),SUMIF(OFFSET(B281,1,0,50),B281,OFFSET(K281,1,0,50)),IF(F281="","",IF(ISERROR(VLOOKUP(F281,TræningsZoner!B:B,1,FALSE))=FALSE(),NormalDistance,IF(F281="Stigningsløb",StigningsløbDistance,IF(F281="Intervalløb",IntervalDistance,IF(F281="Temposkift",TemposkiftDistance,IF(F281="konkurrenceløb",KonkurrenceløbDistance,IF(F281="Distanceløb",DistanceløbDistance,"Ukendt træningstype"))))))))</f>
        <v>0.5</v>
      </c>
      <c r="L281" s="54"/>
      <c r="M281" s="55"/>
      <c r="N281" s="72"/>
    </row>
    <row r="282" spans="1:14" s="26" customFormat="1" hidden="1" outlineLevel="1" x14ac:dyDescent="0.25">
      <c r="A282" s="61"/>
      <c r="B282" s="57">
        <v>42668</v>
      </c>
      <c r="C282" s="54" t="str">
        <f t="shared" si="11"/>
        <v/>
      </c>
      <c r="D282" s="54" t="str">
        <f t="shared" si="12"/>
        <v/>
      </c>
      <c r="E282" s="54"/>
      <c r="F282" s="58" t="s">
        <v>36</v>
      </c>
      <c r="G282" s="58" t="s">
        <v>37</v>
      </c>
      <c r="H282" s="58" t="str">
        <f>IF(ISERROR(VLOOKUP(F282,Table3[[#All],[Type]],1,FALSE))=FALSE(),"",IF(F282="","",IFERROR(IFERROR(TræningsZone,StigningsløbZone),IF(F282="Intervalløb",IntervalZone,IF(F282="Temposkift",TemposkiftZone,IF(F282="Konkurrenceløb","N/A",IF(F282="Distanceløb",DistanceløbZone,"Ukendt træningstype")))))))</f>
        <v>Ae2</v>
      </c>
      <c r="I282" s="58" t="str">
        <f>IF(F282="Konkurrenceløb",KonkurrenceløbHastighed,IF(ISERROR(VLOOKUP(F282,Table3[[#All],[Type]],1,FALSE))=FALSE(),"",IF(F282="","",TræningsHastighed)))</f>
        <v>6:28</v>
      </c>
      <c r="J282" s="59">
        <f ca="1">IF(ISERROR(VLOOKUP(F282,Table3[[#All],[Type]],1,FALSE))=FALSE(),SUMIF(OFFSET(B282,1,0,50),B282,OFFSET(J282,1,0,50)),IF(F282="","",IF(ISERROR(VLOOKUP(F282,TræningsZoner!B:B,1,FALSE))=FALSE(),NormalTid,IF(F282="Stigningsløb",StigningsløbTid,IF(F282="Intervalløb",IntervalTid,IF(F282="Temposkift",TemposkiftTid,IF(F282="Konkurrenceløb",KonkurrenceløbTid,IF(F282="Distanceløb",DistanceløbTid,"Ukendt træningstype"))))))))</f>
        <v>3.2333333333333334</v>
      </c>
      <c r="K282" s="60">
        <f ca="1">IF(ISERROR(VLOOKUP(F282,Table3[[#All],[Type]],1,FALSE))=FALSE(),SUMIF(OFFSET(B282,1,0,50),B282,OFFSET(K282,1,0,50)),IF(F282="","",IF(ISERROR(VLOOKUP(F282,TræningsZoner!B:B,1,FALSE))=FALSE(),NormalDistance,IF(F282="Stigningsløb",StigningsløbDistance,IF(F282="Intervalløb",IntervalDistance,IF(F282="Temposkift",TemposkiftDistance,IF(F282="konkurrenceløb",KonkurrenceløbDistance,IF(F282="Distanceløb",DistanceløbDistance,"Ukendt træningstype"))))))))</f>
        <v>0.5</v>
      </c>
      <c r="L282" s="54"/>
      <c r="M282" s="55"/>
      <c r="N282" s="72"/>
    </row>
    <row r="283" spans="1:14" s="26" customFormat="1" hidden="1" outlineLevel="1" x14ac:dyDescent="0.25">
      <c r="A283" s="61"/>
      <c r="B283" s="57">
        <v>42668</v>
      </c>
      <c r="C283" s="54" t="str">
        <f t="shared" si="11"/>
        <v/>
      </c>
      <c r="D283" s="54" t="str">
        <f t="shared" si="12"/>
        <v/>
      </c>
      <c r="E283" s="54"/>
      <c r="F283" s="58" t="s">
        <v>36</v>
      </c>
      <c r="G283" s="58" t="s">
        <v>38</v>
      </c>
      <c r="H283" s="58" t="str">
        <f>IF(ISERROR(VLOOKUP(F283,Table3[[#All],[Type]],1,FALSE))=FALSE(),"",IF(F283="","",IFERROR(IFERROR(TræningsZone,StigningsløbZone),IF(F283="Intervalløb",IntervalZone,IF(F283="Temposkift",TemposkiftZone,IF(F283="Konkurrenceløb","N/A",IF(F283="Distanceløb",DistanceløbZone,"Ukendt træningstype")))))))</f>
        <v>An1</v>
      </c>
      <c r="I283" s="58" t="str">
        <f>IF(F283="Konkurrenceløb",KonkurrenceløbHastighed,IF(ISERROR(VLOOKUP(F283,Table3[[#All],[Type]],1,FALSE))=FALSE(),"",IF(F283="","",TræningsHastighed)))</f>
        <v>5:42,5</v>
      </c>
      <c r="J283" s="59">
        <f ca="1">IF(ISERROR(VLOOKUP(F283,Table3[[#All],[Type]],1,FALSE))=FALSE(),SUMIF(OFFSET(B283,1,0,50),B283,OFFSET(J283,1,0,50)),IF(F283="","",IF(ISERROR(VLOOKUP(F283,TræningsZoner!B:B,1,FALSE))=FALSE(),NormalTid,IF(F283="Stigningsløb",StigningsløbTid,IF(F283="Intervalløb",IntervalTid,IF(F283="Temposkift",TemposkiftTid,IF(F283="Konkurrenceløb",KonkurrenceløbTid,IF(F283="Distanceløb",DistanceløbTid,"Ukendt træningstype"))))))))</f>
        <v>2.8541666666666665</v>
      </c>
      <c r="K283" s="60">
        <f ca="1">IF(ISERROR(VLOOKUP(F283,Table3[[#All],[Type]],1,FALSE))=FALSE(),SUMIF(OFFSET(B283,1,0,50),B283,OFFSET(K283,1,0,50)),IF(F283="","",IF(ISERROR(VLOOKUP(F283,TræningsZoner!B:B,1,FALSE))=FALSE(),NormalDistance,IF(F283="Stigningsløb",StigningsløbDistance,IF(F283="Intervalløb",IntervalDistance,IF(F283="Temposkift",TemposkiftDistance,IF(F283="konkurrenceløb",KonkurrenceløbDistance,IF(F283="Distanceløb",DistanceløbDistance,"Ukendt træningstype"))))))))</f>
        <v>0.5</v>
      </c>
      <c r="L283" s="54"/>
      <c r="M283" s="55"/>
      <c r="N283" s="72"/>
    </row>
    <row r="284" spans="1:14" s="26" customFormat="1" hidden="1" outlineLevel="1" x14ac:dyDescent="0.25">
      <c r="A284" s="61"/>
      <c r="B284" s="57">
        <v>42668</v>
      </c>
      <c r="C284" s="54" t="str">
        <f t="shared" si="11"/>
        <v/>
      </c>
      <c r="D284" s="54" t="str">
        <f t="shared" si="12"/>
        <v/>
      </c>
      <c r="E284" s="54"/>
      <c r="F284" s="58" t="s">
        <v>41</v>
      </c>
      <c r="G284" s="58" t="s">
        <v>43</v>
      </c>
      <c r="H284" s="58" t="str">
        <f>IF(ISERROR(VLOOKUP(F284,Table3[[#All],[Type]],1,FALSE))=FALSE(),"",IF(F284="","",IFERROR(IFERROR(TræningsZone,StigningsløbZone),IF(F284="Intervalløb",IntervalZone,IF(F284="Temposkift",TemposkiftZone,IF(F284="Konkurrenceløb","N/A",IF(F284="Distanceløb",DistanceløbZone,"Ukendt træningstype")))))))</f>
        <v>Rest</v>
      </c>
      <c r="I284" s="58" t="str">
        <f>IF(F284="Konkurrenceløb",KonkurrenceløbHastighed,IF(ISERROR(VLOOKUP(F284,Table3[[#All],[Type]],1,FALSE))=FALSE(),"",IF(F284="","",TræningsHastighed)))</f>
        <v>9:59,5</v>
      </c>
      <c r="J284" s="59">
        <f ca="1">IF(ISERROR(VLOOKUP(F284,Table3[[#All],[Type]],1,FALSE))=FALSE(),SUMIF(OFFSET(B284,1,0,50),B284,OFFSET(J284,1,0,50)),IF(F284="","",IF(ISERROR(VLOOKUP(F284,TræningsZoner!B:B,1,FALSE))=FALSE(),NormalTid,IF(F284="Stigningsløb",StigningsløbTid,IF(F284="Intervalløb",IntervalTid,IF(F284="Temposkift",TemposkiftTid,IF(F284="Konkurrenceløb",KonkurrenceløbTid,IF(F284="Distanceløb",DistanceløbTid,"Ukendt træningstype"))))))))</f>
        <v>5</v>
      </c>
      <c r="K284" s="60">
        <f ca="1">IF(ISERROR(VLOOKUP(F284,Table3[[#All],[Type]],1,FALSE))=FALSE(),SUMIF(OFFSET(B284,1,0,50),B284,OFFSET(K284,1,0,50)),IF(F284="","",IF(ISERROR(VLOOKUP(F284,TræningsZoner!B:B,1,FALSE))=FALSE(),NormalDistance,IF(F284="Stigningsløb",StigningsløbDistance,IF(F284="Intervalløb",IntervalDistance,IF(F284="Temposkift",TemposkiftDistance,IF(F284="konkurrenceløb",KonkurrenceløbDistance,IF(F284="Distanceløb",DistanceløbDistance,"Ukendt træningstype"))))))))</f>
        <v>0.50041701417848206</v>
      </c>
      <c r="L284" s="54"/>
      <c r="M284" s="55"/>
      <c r="N284" s="72"/>
    </row>
    <row r="285" spans="1:14" s="26" customFormat="1" hidden="1" outlineLevel="1" x14ac:dyDescent="0.25">
      <c r="A285" s="61"/>
      <c r="B285" s="57">
        <v>42668</v>
      </c>
      <c r="C285" s="54" t="str">
        <f t="shared" si="11"/>
        <v/>
      </c>
      <c r="D285" s="54" t="str">
        <f t="shared" si="12"/>
        <v/>
      </c>
      <c r="E285" s="54"/>
      <c r="F285" s="58" t="s">
        <v>36</v>
      </c>
      <c r="G285" s="58" t="s">
        <v>37</v>
      </c>
      <c r="H285" s="58" t="str">
        <f>IF(ISERROR(VLOOKUP(F285,Table3[[#All],[Type]],1,FALSE))=FALSE(),"",IF(F285="","",IFERROR(IFERROR(TræningsZone,StigningsløbZone),IF(F285="Intervalløb",IntervalZone,IF(F285="Temposkift",TemposkiftZone,IF(F285="Konkurrenceløb","N/A",IF(F285="Distanceløb",DistanceløbZone,"Ukendt træningstype")))))))</f>
        <v>Ae2</v>
      </c>
      <c r="I285" s="58" t="str">
        <f>IF(F285="Konkurrenceløb",KonkurrenceløbHastighed,IF(ISERROR(VLOOKUP(F285,Table3[[#All],[Type]],1,FALSE))=FALSE(),"",IF(F285="","",TræningsHastighed)))</f>
        <v>6:28</v>
      </c>
      <c r="J285" s="59">
        <f ca="1">IF(ISERROR(VLOOKUP(F285,Table3[[#All],[Type]],1,FALSE))=FALSE(),SUMIF(OFFSET(B285,1,0,50),B285,OFFSET(J285,1,0,50)),IF(F285="","",IF(ISERROR(VLOOKUP(F285,TræningsZoner!B:B,1,FALSE))=FALSE(),NormalTid,IF(F285="Stigningsløb",StigningsløbTid,IF(F285="Intervalløb",IntervalTid,IF(F285="Temposkift",TemposkiftTid,IF(F285="Konkurrenceløb",KonkurrenceløbTid,IF(F285="Distanceløb",DistanceløbTid,"Ukendt træningstype"))))))))</f>
        <v>3.2333333333333334</v>
      </c>
      <c r="K285" s="60">
        <f ca="1">IF(ISERROR(VLOOKUP(F285,Table3[[#All],[Type]],1,FALSE))=FALSE(),SUMIF(OFFSET(B285,1,0,50),B285,OFFSET(K285,1,0,50)),IF(F285="","",IF(ISERROR(VLOOKUP(F285,TræningsZoner!B:B,1,FALSE))=FALSE(),NormalDistance,IF(F285="Stigningsløb",StigningsløbDistance,IF(F285="Intervalløb",IntervalDistance,IF(F285="Temposkift",TemposkiftDistance,IF(F285="konkurrenceløb",KonkurrenceløbDistance,IF(F285="Distanceløb",DistanceløbDistance,"Ukendt træningstype"))))))))</f>
        <v>0.5</v>
      </c>
      <c r="L285" s="54"/>
      <c r="M285" s="55"/>
      <c r="N285" s="72"/>
    </row>
    <row r="286" spans="1:14" s="26" customFormat="1" hidden="1" outlineLevel="1" x14ac:dyDescent="0.25">
      <c r="A286" s="61"/>
      <c r="B286" s="57">
        <v>42668</v>
      </c>
      <c r="C286" s="54" t="str">
        <f t="shared" si="11"/>
        <v/>
      </c>
      <c r="D286" s="54" t="str">
        <f t="shared" si="12"/>
        <v/>
      </c>
      <c r="E286" s="54"/>
      <c r="F286" s="58" t="s">
        <v>36</v>
      </c>
      <c r="G286" s="58" t="s">
        <v>38</v>
      </c>
      <c r="H286" s="58" t="str">
        <f>IF(ISERROR(VLOOKUP(F286,Table3[[#All],[Type]],1,FALSE))=FALSE(),"",IF(F286="","",IFERROR(IFERROR(TræningsZone,StigningsløbZone),IF(F286="Intervalløb",IntervalZone,IF(F286="Temposkift",TemposkiftZone,IF(F286="Konkurrenceløb","N/A",IF(F286="Distanceløb",DistanceløbZone,"Ukendt træningstype")))))))</f>
        <v>An1</v>
      </c>
      <c r="I286" s="58" t="str">
        <f>IF(F286="Konkurrenceløb",KonkurrenceløbHastighed,IF(ISERROR(VLOOKUP(F286,Table3[[#All],[Type]],1,FALSE))=FALSE(),"",IF(F286="","",TræningsHastighed)))</f>
        <v>5:42,5</v>
      </c>
      <c r="J286" s="59">
        <f ca="1">IF(ISERROR(VLOOKUP(F286,Table3[[#All],[Type]],1,FALSE))=FALSE(),SUMIF(OFFSET(B286,1,0,50),B286,OFFSET(J286,1,0,50)),IF(F286="","",IF(ISERROR(VLOOKUP(F286,TræningsZoner!B:B,1,FALSE))=FALSE(),NormalTid,IF(F286="Stigningsløb",StigningsløbTid,IF(F286="Intervalløb",IntervalTid,IF(F286="Temposkift",TemposkiftTid,IF(F286="Konkurrenceløb",KonkurrenceløbTid,IF(F286="Distanceløb",DistanceløbTid,"Ukendt træningstype"))))))))</f>
        <v>2.8541666666666665</v>
      </c>
      <c r="K286" s="60">
        <f ca="1">IF(ISERROR(VLOOKUP(F286,Table3[[#All],[Type]],1,FALSE))=FALSE(),SUMIF(OFFSET(B286,1,0,50),B286,OFFSET(K286,1,0,50)),IF(F286="","",IF(ISERROR(VLOOKUP(F286,TræningsZoner!B:B,1,FALSE))=FALSE(),NormalDistance,IF(F286="Stigningsløb",StigningsløbDistance,IF(F286="Intervalløb",IntervalDistance,IF(F286="Temposkift",TemposkiftDistance,IF(F286="konkurrenceløb",KonkurrenceløbDistance,IF(F286="Distanceløb",DistanceløbDistance,"Ukendt træningstype"))))))))</f>
        <v>0.5</v>
      </c>
      <c r="L286" s="54"/>
      <c r="M286" s="55"/>
      <c r="N286" s="72"/>
    </row>
    <row r="287" spans="1:14" s="26" customFormat="1" hidden="1" outlineLevel="1" x14ac:dyDescent="0.25">
      <c r="A287" s="61"/>
      <c r="B287" s="57">
        <v>42668</v>
      </c>
      <c r="C287" s="54" t="str">
        <f t="shared" si="11"/>
        <v/>
      </c>
      <c r="D287" s="54" t="str">
        <f t="shared" si="12"/>
        <v/>
      </c>
      <c r="E287" s="54"/>
      <c r="F287" s="58" t="s">
        <v>36</v>
      </c>
      <c r="G287" s="58" t="s">
        <v>37</v>
      </c>
      <c r="H287" s="58" t="str">
        <f>IF(ISERROR(VLOOKUP(F287,Table3[[#All],[Type]],1,FALSE))=FALSE(),"",IF(F287="","",IFERROR(IFERROR(TræningsZone,StigningsløbZone),IF(F287="Intervalløb",IntervalZone,IF(F287="Temposkift",TemposkiftZone,IF(F287="Konkurrenceløb","N/A",IF(F287="Distanceløb",DistanceløbZone,"Ukendt træningstype")))))))</f>
        <v>Ae2</v>
      </c>
      <c r="I287" s="58" t="str">
        <f>IF(F287="Konkurrenceløb",KonkurrenceløbHastighed,IF(ISERROR(VLOOKUP(F287,Table3[[#All],[Type]],1,FALSE))=FALSE(),"",IF(F287="","",TræningsHastighed)))</f>
        <v>6:28</v>
      </c>
      <c r="J287" s="59">
        <f ca="1">IF(ISERROR(VLOOKUP(F287,Table3[[#All],[Type]],1,FALSE))=FALSE(),SUMIF(OFFSET(B287,1,0,50),B287,OFFSET(J287,1,0,50)),IF(F287="","",IF(ISERROR(VLOOKUP(F287,TræningsZoner!B:B,1,FALSE))=FALSE(),NormalTid,IF(F287="Stigningsløb",StigningsløbTid,IF(F287="Intervalløb",IntervalTid,IF(F287="Temposkift",TemposkiftTid,IF(F287="Konkurrenceløb",KonkurrenceløbTid,IF(F287="Distanceløb",DistanceløbTid,"Ukendt træningstype"))))))))</f>
        <v>3.2333333333333334</v>
      </c>
      <c r="K287" s="60">
        <f ca="1">IF(ISERROR(VLOOKUP(F287,Table3[[#All],[Type]],1,FALSE))=FALSE(),SUMIF(OFFSET(B287,1,0,50),B287,OFFSET(K287,1,0,50)),IF(F287="","",IF(ISERROR(VLOOKUP(F287,TræningsZoner!B:B,1,FALSE))=FALSE(),NormalDistance,IF(F287="Stigningsløb",StigningsløbDistance,IF(F287="Intervalløb",IntervalDistance,IF(F287="Temposkift",TemposkiftDistance,IF(F287="konkurrenceløb",KonkurrenceløbDistance,IF(F287="Distanceløb",DistanceløbDistance,"Ukendt træningstype"))))))))</f>
        <v>0.5</v>
      </c>
      <c r="L287" s="54"/>
      <c r="M287" s="55"/>
      <c r="N287" s="72"/>
    </row>
    <row r="288" spans="1:14" s="26" customFormat="1" hidden="1" outlineLevel="1" x14ac:dyDescent="0.25">
      <c r="A288" s="61"/>
      <c r="B288" s="57">
        <v>42668</v>
      </c>
      <c r="C288" s="54" t="str">
        <f t="shared" si="11"/>
        <v/>
      </c>
      <c r="D288" s="54" t="str">
        <f t="shared" si="12"/>
        <v/>
      </c>
      <c r="E288" s="54"/>
      <c r="F288" s="58" t="s">
        <v>36</v>
      </c>
      <c r="G288" s="58" t="s">
        <v>38</v>
      </c>
      <c r="H288" s="58" t="str">
        <f>IF(ISERROR(VLOOKUP(F288,Table3[[#All],[Type]],1,FALSE))=FALSE(),"",IF(F288="","",IFERROR(IFERROR(TræningsZone,StigningsløbZone),IF(F288="Intervalløb",IntervalZone,IF(F288="Temposkift",TemposkiftZone,IF(F288="Konkurrenceløb","N/A",IF(F288="Distanceløb",DistanceløbZone,"Ukendt træningstype")))))))</f>
        <v>An1</v>
      </c>
      <c r="I288" s="58" t="str">
        <f>IF(F288="Konkurrenceløb",KonkurrenceløbHastighed,IF(ISERROR(VLOOKUP(F288,Table3[[#All],[Type]],1,FALSE))=FALSE(),"",IF(F288="","",TræningsHastighed)))</f>
        <v>5:42,5</v>
      </c>
      <c r="J288" s="59">
        <f ca="1">IF(ISERROR(VLOOKUP(F288,Table3[[#All],[Type]],1,FALSE))=FALSE(),SUMIF(OFFSET(B288,1,0,50),B288,OFFSET(J288,1,0,50)),IF(F288="","",IF(ISERROR(VLOOKUP(F288,TræningsZoner!B:B,1,FALSE))=FALSE(),NormalTid,IF(F288="Stigningsløb",StigningsløbTid,IF(F288="Intervalløb",IntervalTid,IF(F288="Temposkift",TemposkiftTid,IF(F288="Konkurrenceløb",KonkurrenceløbTid,IF(F288="Distanceløb",DistanceløbTid,"Ukendt træningstype"))))))))</f>
        <v>2.8541666666666665</v>
      </c>
      <c r="K288" s="60">
        <f ca="1">IF(ISERROR(VLOOKUP(F288,Table3[[#All],[Type]],1,FALSE))=FALSE(),SUMIF(OFFSET(B288,1,0,50),B288,OFFSET(K288,1,0,50)),IF(F288="","",IF(ISERROR(VLOOKUP(F288,TræningsZoner!B:B,1,FALSE))=FALSE(),NormalDistance,IF(F288="Stigningsløb",StigningsløbDistance,IF(F288="Intervalløb",IntervalDistance,IF(F288="Temposkift",TemposkiftDistance,IF(F288="konkurrenceløb",KonkurrenceløbDistance,IF(F288="Distanceløb",DistanceløbDistance,"Ukendt træningstype"))))))))</f>
        <v>0.5</v>
      </c>
      <c r="L288" s="54"/>
      <c r="M288" s="55"/>
      <c r="N288" s="72"/>
    </row>
    <row r="289" spans="1:14" s="26" customFormat="1" hidden="1" outlineLevel="1" x14ac:dyDescent="0.25">
      <c r="A289" s="61"/>
      <c r="B289" s="57">
        <v>42668</v>
      </c>
      <c r="C289" s="54" t="str">
        <f t="shared" si="11"/>
        <v/>
      </c>
      <c r="D289" s="54" t="str">
        <f t="shared" si="12"/>
        <v/>
      </c>
      <c r="E289" s="54"/>
      <c r="F289" s="58" t="s">
        <v>36</v>
      </c>
      <c r="G289" s="58" t="s">
        <v>37</v>
      </c>
      <c r="H289" s="58" t="str">
        <f>IF(ISERROR(VLOOKUP(F289,Table3[[#All],[Type]],1,FALSE))=FALSE(),"",IF(F289="","",IFERROR(IFERROR(TræningsZone,StigningsløbZone),IF(F289="Intervalløb",IntervalZone,IF(F289="Temposkift",TemposkiftZone,IF(F289="Konkurrenceløb","N/A",IF(F289="Distanceløb",DistanceløbZone,"Ukendt træningstype")))))))</f>
        <v>Ae2</v>
      </c>
      <c r="I289" s="58" t="str">
        <f>IF(F289="Konkurrenceløb",KonkurrenceløbHastighed,IF(ISERROR(VLOOKUP(F289,Table3[[#All],[Type]],1,FALSE))=FALSE(),"",IF(F289="","",TræningsHastighed)))</f>
        <v>6:28</v>
      </c>
      <c r="J289" s="59">
        <f ca="1">IF(ISERROR(VLOOKUP(F289,Table3[[#All],[Type]],1,FALSE))=FALSE(),SUMIF(OFFSET(B289,1,0,50),B289,OFFSET(J289,1,0,50)),IF(F289="","",IF(ISERROR(VLOOKUP(F289,TræningsZoner!B:B,1,FALSE))=FALSE(),NormalTid,IF(F289="Stigningsløb",StigningsløbTid,IF(F289="Intervalløb",IntervalTid,IF(F289="Temposkift",TemposkiftTid,IF(F289="Konkurrenceløb",KonkurrenceløbTid,IF(F289="Distanceløb",DistanceløbTid,"Ukendt træningstype"))))))))</f>
        <v>3.2333333333333334</v>
      </c>
      <c r="K289" s="60">
        <f ca="1">IF(ISERROR(VLOOKUP(F289,Table3[[#All],[Type]],1,FALSE))=FALSE(),SUMIF(OFFSET(B289,1,0,50),B289,OFFSET(K289,1,0,50)),IF(F289="","",IF(ISERROR(VLOOKUP(F289,TræningsZoner!B:B,1,FALSE))=FALSE(),NormalDistance,IF(F289="Stigningsløb",StigningsløbDistance,IF(F289="Intervalløb",IntervalDistance,IF(F289="Temposkift",TemposkiftDistance,IF(F289="konkurrenceløb",KonkurrenceløbDistance,IF(F289="Distanceløb",DistanceløbDistance,"Ukendt træningstype"))))))))</f>
        <v>0.5</v>
      </c>
      <c r="L289" s="54"/>
      <c r="M289" s="55"/>
      <c r="N289" s="72"/>
    </row>
    <row r="290" spans="1:14" s="26" customFormat="1" hidden="1" outlineLevel="1" x14ac:dyDescent="0.25">
      <c r="A290" s="61"/>
      <c r="B290" s="57">
        <v>42668</v>
      </c>
      <c r="C290" s="54" t="str">
        <f t="shared" si="11"/>
        <v/>
      </c>
      <c r="D290" s="54" t="str">
        <f t="shared" si="12"/>
        <v/>
      </c>
      <c r="E290" s="54"/>
      <c r="F290" s="58" t="s">
        <v>36</v>
      </c>
      <c r="G290" s="58" t="s">
        <v>38</v>
      </c>
      <c r="H290" s="58" t="str">
        <f>IF(ISERROR(VLOOKUP(F290,Table3[[#All],[Type]],1,FALSE))=FALSE(),"",IF(F290="","",IFERROR(IFERROR(TræningsZone,StigningsløbZone),IF(F290="Intervalløb",IntervalZone,IF(F290="Temposkift",TemposkiftZone,IF(F290="Konkurrenceløb","N/A",IF(F290="Distanceløb",DistanceløbZone,"Ukendt træningstype")))))))</f>
        <v>An1</v>
      </c>
      <c r="I290" s="58" t="str">
        <f>IF(F290="Konkurrenceløb",KonkurrenceløbHastighed,IF(ISERROR(VLOOKUP(F290,Table3[[#All],[Type]],1,FALSE))=FALSE(),"",IF(F290="","",TræningsHastighed)))</f>
        <v>5:42,5</v>
      </c>
      <c r="J290" s="59">
        <f ca="1">IF(ISERROR(VLOOKUP(F290,Table3[[#All],[Type]],1,FALSE))=FALSE(),SUMIF(OFFSET(B290,1,0,50),B290,OFFSET(J290,1,0,50)),IF(F290="","",IF(ISERROR(VLOOKUP(F290,TræningsZoner!B:B,1,FALSE))=FALSE(),NormalTid,IF(F290="Stigningsløb",StigningsløbTid,IF(F290="Intervalløb",IntervalTid,IF(F290="Temposkift",TemposkiftTid,IF(F290="Konkurrenceløb",KonkurrenceløbTid,IF(F290="Distanceløb",DistanceløbTid,"Ukendt træningstype"))))))))</f>
        <v>2.8541666666666665</v>
      </c>
      <c r="K290" s="60">
        <f ca="1">IF(ISERROR(VLOOKUP(F290,Table3[[#All],[Type]],1,FALSE))=FALSE(),SUMIF(OFFSET(B290,1,0,50),B290,OFFSET(K290,1,0,50)),IF(F290="","",IF(ISERROR(VLOOKUP(F290,TræningsZoner!B:B,1,FALSE))=FALSE(),NormalDistance,IF(F290="Stigningsløb",StigningsløbDistance,IF(F290="Intervalløb",IntervalDistance,IF(F290="Temposkift",TemposkiftDistance,IF(F290="konkurrenceløb",KonkurrenceløbDistance,IF(F290="Distanceløb",DistanceløbDistance,"Ukendt træningstype"))))))))</f>
        <v>0.5</v>
      </c>
      <c r="L290" s="54"/>
      <c r="M290" s="55"/>
      <c r="N290" s="72"/>
    </row>
    <row r="291" spans="1:14" s="26" customFormat="1" hidden="1" outlineLevel="1" x14ac:dyDescent="0.25">
      <c r="A291" s="61"/>
      <c r="B291" s="57">
        <v>42668</v>
      </c>
      <c r="C291" s="54" t="str">
        <f t="shared" si="11"/>
        <v/>
      </c>
      <c r="D291" s="54" t="str">
        <f t="shared" si="12"/>
        <v/>
      </c>
      <c r="E291" s="54"/>
      <c r="F291" s="58" t="s">
        <v>23</v>
      </c>
      <c r="G291" s="58" t="s">
        <v>26</v>
      </c>
      <c r="H291" s="58" t="str">
        <f>IF(ISERROR(VLOOKUP(F291,Table3[[#All],[Type]],1,FALSE))=FALSE(),"",IF(F291="","",IFERROR(IFERROR(TræningsZone,StigningsløbZone),IF(F291="Intervalløb",IntervalZone,IF(F291="Temposkift",TemposkiftZone,IF(F291="Konkurrenceløb","N/A",IF(F291="Distanceløb",DistanceløbZone,"Ukendt træningstype")))))))</f>
        <v>Ae1</v>
      </c>
      <c r="I291" s="58" t="str">
        <f>IF(F291="Konkurrenceløb",KonkurrenceløbHastighed,IF(ISERROR(VLOOKUP(F291,Table3[[#All],[Type]],1,FALSE))=FALSE(),"",IF(F291="","",TræningsHastighed)))</f>
        <v>7:07,5</v>
      </c>
      <c r="J291" s="59">
        <f ca="1">IF(ISERROR(VLOOKUP(F291,Table3[[#All],[Type]],1,FALSE))=FALSE(),SUMIF(OFFSET(B291,1,0,50),B291,OFFSET(J291,1,0,50)),IF(F291="","",IF(ISERROR(VLOOKUP(F291,TræningsZoner!B:B,1,FALSE))=FALSE(),NormalTid,IF(F291="Stigningsløb",StigningsløbTid,IF(F291="Intervalløb",IntervalTid,IF(F291="Temposkift",TemposkiftTid,IF(F291="Konkurrenceløb",KonkurrenceløbTid,IF(F291="Distanceløb",DistanceløbTid,"Ukendt træningstype"))))))))</f>
        <v>15</v>
      </c>
      <c r="K291" s="60">
        <f ca="1">IF(ISERROR(VLOOKUP(F291,Table3[[#All],[Type]],1,FALSE))=FALSE(),SUMIF(OFFSET(B291,1,0,50),B291,OFFSET(K291,1,0,50)),IF(F291="","",IF(ISERROR(VLOOKUP(F291,TræningsZoner!B:B,1,FALSE))=FALSE(),NormalDistance,IF(F291="Stigningsløb",StigningsløbDistance,IF(F291="Intervalløb",IntervalDistance,IF(F291="Temposkift",TemposkiftDistance,IF(F291="konkurrenceløb",KonkurrenceløbDistance,IF(F291="Distanceløb",DistanceløbDistance,"Ukendt træningstype"))))))))</f>
        <v>2.1052631578947367</v>
      </c>
      <c r="L291" s="54"/>
      <c r="M291" s="55"/>
      <c r="N291" s="72"/>
    </row>
    <row r="292" spans="1:14" collapsed="1" x14ac:dyDescent="0.25">
      <c r="A292" s="52">
        <f t="shared" si="10"/>
        <v>42665</v>
      </c>
      <c r="B292" s="53">
        <v>42665</v>
      </c>
      <c r="C292" s="54">
        <f t="shared" si="11"/>
        <v>43</v>
      </c>
      <c r="D292" s="54">
        <f t="shared" si="12"/>
        <v>2016</v>
      </c>
      <c r="E292" s="54" t="s">
        <v>66</v>
      </c>
      <c r="F292" s="55" t="s">
        <v>31</v>
      </c>
      <c r="G292" s="55"/>
      <c r="H292" s="55" t="str">
        <f>IF(ISERROR(VLOOKUP(F292,Table3[[#All],[Type]],1,FALSE))=FALSE(),"",IF(F292="","",IFERROR(IFERROR(TræningsZone,StigningsløbZone),IF(F292="Intervalløb",IntervalZone,IF(F292="Temposkift",TemposkiftZone,IF(F292="Konkurrenceløb","N/A",IF(F292="Distanceløb",DistanceløbZone,"Ukendt træningstype")))))))</f>
        <v/>
      </c>
      <c r="I292" s="55" t="str">
        <f>IF(F292="Konkurrenceløb",KonkurrenceløbHastighed,IF(ISERROR(VLOOKUP(F292,Table3[[#All],[Type]],1,FALSE))=FALSE(),"",IF(F292="","",TræningsHastighed)))</f>
        <v/>
      </c>
      <c r="J292" s="54">
        <f ca="1">IF(ISERROR(VLOOKUP(F292,Table3[[#All],[Type]],1,FALSE))=FALSE(),SUMIF(OFFSET(B292,1,0,50),B292,OFFSET(J292,1,0,50)),IF(F292="","",IF(ISERROR(VLOOKUP(F292,TræningsZoner!B:B,1,FALSE))=FALSE(),NormalTid,IF(F292="Stigningsløb",StigningsløbTid,IF(F292="Intervalløb",IntervalTid,IF(F292="Temposkift",TemposkiftTid,IF(F292="Konkurrenceløb",KonkurrenceløbTid,IF(F292="Distanceløb",DistanceløbTid,"Ukendt træningstype"))))))))</f>
        <v>80</v>
      </c>
      <c r="K292" s="56">
        <f ca="1">IF(ISERROR(VLOOKUP(F292,Table3[[#All],[Type]],1,FALSE))=FALSE(),SUMIF(OFFSET(B292,1,0,50),B292,OFFSET(K292,1,0,50)),IF(F292="","",IF(ISERROR(VLOOKUP(F292,TræningsZoner!B:B,1,FALSE))=FALSE(),NormalDistance,IF(F292="Stigningsløb",StigningsløbDistance,IF(F292="Intervalløb",IntervalDistance,IF(F292="Temposkift",TemposkiftDistance,IF(F292="konkurrenceløb",KonkurrenceløbDistance,IF(F292="Distanceløb",DistanceløbDistance,"Ukendt træningstype"))))))))</f>
        <v>10.033033043904828</v>
      </c>
      <c r="L292" s="54"/>
      <c r="M292" s="55"/>
      <c r="N292" s="72"/>
    </row>
    <row r="293" spans="1:14" hidden="1" outlineLevel="1" x14ac:dyDescent="0.25">
      <c r="A293" s="52"/>
      <c r="B293" s="57">
        <v>42665</v>
      </c>
      <c r="C293" s="54" t="str">
        <f t="shared" si="11"/>
        <v/>
      </c>
      <c r="D293" s="54" t="str">
        <f t="shared" si="12"/>
        <v/>
      </c>
      <c r="E293" s="54"/>
      <c r="F293" s="58" t="s">
        <v>41</v>
      </c>
      <c r="G293" s="58" t="s">
        <v>33</v>
      </c>
      <c r="H293" s="58" t="str">
        <f>IF(ISERROR(VLOOKUP(F293,Table3[[#All],[Type]],1,FALSE))=FALSE(),"",IF(F293="","",IFERROR(IFERROR(TræningsZone,StigningsløbZone),IF(F293="Intervalløb",IntervalZone,IF(F293="Temposkift",TemposkiftZone,IF(F293="Konkurrenceløb","N/A",IF(F293="Distanceløb",DistanceløbZone,"Ukendt træningstype")))))))</f>
        <v>Rest</v>
      </c>
      <c r="I293" s="58" t="str">
        <f>IF(F293="Konkurrenceløb",KonkurrenceløbHastighed,IF(ISERROR(VLOOKUP(F293,Table3[[#All],[Type]],1,FALSE))=FALSE(),"",IF(F293="","",TræningsHastighed)))</f>
        <v>9:59,5</v>
      </c>
      <c r="J293" s="59">
        <f ca="1">IF(ISERROR(VLOOKUP(F293,Table3[[#All],[Type]],1,FALSE))=FALSE(),SUMIF(OFFSET(B293,1,0,50),B293,OFFSET(J293,1,0,50)),IF(F293="","",IF(ISERROR(VLOOKUP(F293,TræningsZoner!B:B,1,FALSE))=FALSE(),NormalTid,IF(F293="Stigningsløb",StigningsløbTid,IF(F293="Intervalløb",IntervalTid,IF(F293="Temposkift",TemposkiftTid,IF(F293="Konkurrenceløb",KonkurrenceløbTid,IF(F293="Distanceløb",DistanceløbTid,"Ukendt træningstype"))))))))</f>
        <v>20</v>
      </c>
      <c r="K293" s="60">
        <f ca="1">IF(ISERROR(VLOOKUP(F293,Table3[[#All],[Type]],1,FALSE))=FALSE(),SUMIF(OFFSET(B293,1,0,50),B293,OFFSET(K293,1,0,50)),IF(F293="","",IF(ISERROR(VLOOKUP(F293,TræningsZoner!B:B,1,FALSE))=FALSE(),NormalDistance,IF(F293="Stigningsløb",StigningsløbDistance,IF(F293="Intervalløb",IntervalDistance,IF(F293="Temposkift",TemposkiftDistance,IF(F293="konkurrenceløb",KonkurrenceløbDistance,IF(F293="Distanceløb",DistanceløbDistance,"Ukendt træningstype"))))))))</f>
        <v>2.0016680567139282</v>
      </c>
      <c r="L293" s="54"/>
      <c r="M293" s="55"/>
      <c r="N293" s="72"/>
    </row>
    <row r="294" spans="1:14" hidden="1" outlineLevel="1" x14ac:dyDescent="0.25">
      <c r="A294" s="52"/>
      <c r="B294" s="57">
        <v>42665</v>
      </c>
      <c r="C294" s="54" t="str">
        <f t="shared" si="11"/>
        <v/>
      </c>
      <c r="D294" s="54" t="str">
        <f t="shared" si="12"/>
        <v/>
      </c>
      <c r="E294" s="54"/>
      <c r="F294" s="58" t="s">
        <v>23</v>
      </c>
      <c r="G294" s="58" t="s">
        <v>26</v>
      </c>
      <c r="H294" s="58" t="str">
        <f>IF(ISERROR(VLOOKUP(F294,Table3[[#All],[Type]],1,FALSE))=FALSE(),"",IF(F294="","",IFERROR(IFERROR(TræningsZone,StigningsløbZone),IF(F294="Intervalløb",IntervalZone,IF(F294="Temposkift",TemposkiftZone,IF(F294="Konkurrenceløb","N/A",IF(F294="Distanceløb",DistanceløbZone,"Ukendt træningstype")))))))</f>
        <v>Ae1</v>
      </c>
      <c r="I294" s="58" t="str">
        <f>IF(F294="Konkurrenceløb",KonkurrenceløbHastighed,IF(ISERROR(VLOOKUP(F294,Table3[[#All],[Type]],1,FALSE))=FALSE(),"",IF(F294="","",TræningsHastighed)))</f>
        <v>7:07,5</v>
      </c>
      <c r="J294" s="59">
        <f ca="1">IF(ISERROR(VLOOKUP(F294,Table3[[#All],[Type]],1,FALSE))=FALSE(),SUMIF(OFFSET(B294,1,0,50),B294,OFFSET(J294,1,0,50)),IF(F294="","",IF(ISERROR(VLOOKUP(F294,TræningsZoner!B:B,1,FALSE))=FALSE(),NormalTid,IF(F294="Stigningsløb",StigningsløbTid,IF(F294="Intervalløb",IntervalTid,IF(F294="Temposkift",TemposkiftTid,IF(F294="Konkurrenceløb",KonkurrenceløbTid,IF(F294="Distanceløb",DistanceløbTid,"Ukendt træningstype"))))))))</f>
        <v>15</v>
      </c>
      <c r="K294" s="60">
        <f ca="1">IF(ISERROR(VLOOKUP(F294,Table3[[#All],[Type]],1,FALSE))=FALSE(),SUMIF(OFFSET(B294,1,0,50),B294,OFFSET(K294,1,0,50)),IF(F294="","",IF(ISERROR(VLOOKUP(F294,TræningsZoner!B:B,1,FALSE))=FALSE(),NormalDistance,IF(F294="Stigningsløb",StigningsløbDistance,IF(F294="Intervalløb",IntervalDistance,IF(F294="Temposkift",TemposkiftDistance,IF(F294="konkurrenceløb",KonkurrenceløbDistance,IF(F294="Distanceløb",DistanceløbDistance,"Ukendt træningstype"))))))))</f>
        <v>2.1052631578947367</v>
      </c>
      <c r="L294" s="54"/>
      <c r="M294" s="55"/>
      <c r="N294" s="72"/>
    </row>
    <row r="295" spans="1:14" hidden="1" outlineLevel="1" x14ac:dyDescent="0.25">
      <c r="A295" s="52"/>
      <c r="B295" s="57">
        <v>42665</v>
      </c>
      <c r="C295" s="54" t="str">
        <f t="shared" si="11"/>
        <v/>
      </c>
      <c r="D295" s="54" t="str">
        <f t="shared" si="12"/>
        <v/>
      </c>
      <c r="E295" s="54"/>
      <c r="F295" s="58" t="s">
        <v>32</v>
      </c>
      <c r="G295" s="58" t="s">
        <v>34</v>
      </c>
      <c r="H295" s="58" t="str">
        <f>IF(ISERROR(VLOOKUP(F295,Table3[[#All],[Type]],1,FALSE))=FALSE(),"",IF(F295="","",IFERROR(IFERROR(TræningsZone,StigningsløbZone),IF(F295="Intervalløb",IntervalZone,IF(F295="Temposkift",TemposkiftZone,IF(F295="Konkurrenceløb","N/A",IF(F295="Distanceløb",DistanceløbZone,"Ukendt træningstype")))))))</f>
        <v>Ae2</v>
      </c>
      <c r="I295" s="58" t="str">
        <f>IF(F295="Konkurrenceløb",KonkurrenceløbHastighed,IF(ISERROR(VLOOKUP(F295,Table3[[#All],[Type]],1,FALSE))=FALSE(),"",IF(F295="","",TræningsHastighed)))</f>
        <v>6:28</v>
      </c>
      <c r="J295" s="59">
        <f ca="1">IF(ISERROR(VLOOKUP(F295,Table3[[#All],[Type]],1,FALSE))=FALSE(),SUMIF(OFFSET(B295,1,0,50),B295,OFFSET(J295,1,0,50)),IF(F295="","",IF(ISERROR(VLOOKUP(F295,TræningsZoner!B:B,1,FALSE))=FALSE(),NormalTid,IF(F295="Stigningsløb",StigningsløbTid,IF(F295="Intervalløb",IntervalTid,IF(F295="Temposkift",TemposkiftTid,IF(F295="Konkurrenceløb",KonkurrenceløbTid,IF(F295="Distanceløb",DistanceløbTid,"Ukendt træningstype"))))))))</f>
        <v>10</v>
      </c>
      <c r="K295" s="60">
        <f ca="1">IF(ISERROR(VLOOKUP(F295,Table3[[#All],[Type]],1,FALSE))=FALSE(),SUMIF(OFFSET(B295,1,0,50),B295,OFFSET(K295,1,0,50)),IF(F295="","",IF(ISERROR(VLOOKUP(F295,TræningsZoner!B:B,1,FALSE))=FALSE(),NormalDistance,IF(F295="Stigningsløb",StigningsløbDistance,IF(F295="Intervalløb",IntervalDistance,IF(F295="Temposkift",TemposkiftDistance,IF(F295="konkurrenceløb",KonkurrenceløbDistance,IF(F295="Distanceløb",DistanceløbDistance,"Ukendt træningstype"))))))))</f>
        <v>1.5463917525773196</v>
      </c>
      <c r="L295" s="54"/>
      <c r="M295" s="55"/>
      <c r="N295" s="72"/>
    </row>
    <row r="296" spans="1:14" hidden="1" outlineLevel="1" x14ac:dyDescent="0.25">
      <c r="A296" s="52"/>
      <c r="B296" s="57">
        <v>42665</v>
      </c>
      <c r="C296" s="54" t="str">
        <f t="shared" si="11"/>
        <v/>
      </c>
      <c r="D296" s="54" t="str">
        <f t="shared" si="12"/>
        <v/>
      </c>
      <c r="E296" s="54"/>
      <c r="F296" s="58" t="s">
        <v>41</v>
      </c>
      <c r="G296" s="58" t="s">
        <v>26</v>
      </c>
      <c r="H296" s="58" t="str">
        <f>IF(ISERROR(VLOOKUP(F296,Table3[[#All],[Type]],1,FALSE))=FALSE(),"",IF(F296="","",IFERROR(IFERROR(TræningsZone,StigningsløbZone),IF(F296="Intervalløb",IntervalZone,IF(F296="Temposkift",TemposkiftZone,IF(F296="Konkurrenceløb","N/A",IF(F296="Distanceløb",DistanceløbZone,"Ukendt træningstype")))))))</f>
        <v>Rest</v>
      </c>
      <c r="I296" s="58" t="str">
        <f>IF(F296="Konkurrenceløb",KonkurrenceløbHastighed,IF(ISERROR(VLOOKUP(F296,Table3[[#All],[Type]],1,FALSE))=FALSE(),"",IF(F296="","",TræningsHastighed)))</f>
        <v>9:59,5</v>
      </c>
      <c r="J296" s="59">
        <f ca="1">IF(ISERROR(VLOOKUP(F296,Table3[[#All],[Type]],1,FALSE))=FALSE(),SUMIF(OFFSET(B296,1,0,50),B296,OFFSET(J296,1,0,50)),IF(F296="","",IF(ISERROR(VLOOKUP(F296,TræningsZoner!B:B,1,FALSE))=FALSE(),NormalTid,IF(F296="Stigningsløb",StigningsløbTid,IF(F296="Intervalløb",IntervalTid,IF(F296="Temposkift",TemposkiftTid,IF(F296="Konkurrenceløb",KonkurrenceløbTid,IF(F296="Distanceløb",DistanceløbTid,"Ukendt træningstype"))))))))</f>
        <v>15</v>
      </c>
      <c r="K296" s="60">
        <f ca="1">IF(ISERROR(VLOOKUP(F296,Table3[[#All],[Type]],1,FALSE))=FALSE(),SUMIF(OFFSET(B296,1,0,50),B296,OFFSET(K296,1,0,50)),IF(F296="","",IF(ISERROR(VLOOKUP(F296,TræningsZoner!B:B,1,FALSE))=FALSE(),NormalDistance,IF(F296="Stigningsløb",StigningsløbDistance,IF(F296="Intervalløb",IntervalDistance,IF(F296="Temposkift",TemposkiftDistance,IF(F296="konkurrenceløb",KonkurrenceløbDistance,IF(F296="Distanceløb",DistanceløbDistance,"Ukendt træningstype"))))))))</f>
        <v>1.5012510425354462</v>
      </c>
      <c r="L296" s="54"/>
      <c r="M296" s="55"/>
      <c r="N296" s="72"/>
    </row>
    <row r="297" spans="1:14" hidden="1" outlineLevel="1" x14ac:dyDescent="0.25">
      <c r="A297" s="52"/>
      <c r="B297" s="57">
        <v>42665</v>
      </c>
      <c r="C297" s="54" t="str">
        <f t="shared" si="11"/>
        <v/>
      </c>
      <c r="D297" s="54" t="str">
        <f t="shared" si="12"/>
        <v/>
      </c>
      <c r="E297" s="54"/>
      <c r="F297" s="58" t="s">
        <v>23</v>
      </c>
      <c r="G297" s="58" t="s">
        <v>26</v>
      </c>
      <c r="H297" s="58" t="str">
        <f>IF(ISERROR(VLOOKUP(F297,Table3[[#All],[Type]],1,FALSE))=FALSE(),"",IF(F297="","",IFERROR(IFERROR(TræningsZone,StigningsløbZone),IF(F297="Intervalløb",IntervalZone,IF(F297="Temposkift",TemposkiftZone,IF(F297="Konkurrenceløb","N/A",IF(F297="Distanceløb",DistanceløbZone,"Ukendt træningstype")))))))</f>
        <v>Ae1</v>
      </c>
      <c r="I297" s="58" t="str">
        <f>IF(F297="Konkurrenceløb",KonkurrenceløbHastighed,IF(ISERROR(VLOOKUP(F297,Table3[[#All],[Type]],1,FALSE))=FALSE(),"",IF(F297="","",TræningsHastighed)))</f>
        <v>7:07,5</v>
      </c>
      <c r="J297" s="59">
        <f ca="1">IF(ISERROR(VLOOKUP(F297,Table3[[#All],[Type]],1,FALSE))=FALSE(),SUMIF(OFFSET(B297,1,0,50),B297,OFFSET(J297,1,0,50)),IF(F297="","",IF(ISERROR(VLOOKUP(F297,TræningsZoner!B:B,1,FALSE))=FALSE(),NormalTid,IF(F297="Stigningsløb",StigningsløbTid,IF(F297="Intervalløb",IntervalTid,IF(F297="Temposkift",TemposkiftTid,IF(F297="Konkurrenceløb",KonkurrenceløbTid,IF(F297="Distanceløb",DistanceløbTid,"Ukendt træningstype"))))))))</f>
        <v>15</v>
      </c>
      <c r="K297" s="60">
        <f ca="1">IF(ISERROR(VLOOKUP(F297,Table3[[#All],[Type]],1,FALSE))=FALSE(),SUMIF(OFFSET(B297,1,0,50),B297,OFFSET(K297,1,0,50)),IF(F297="","",IF(ISERROR(VLOOKUP(F297,TræningsZoner!B:B,1,FALSE))=FALSE(),NormalDistance,IF(F297="Stigningsløb",StigningsløbDistance,IF(F297="Intervalløb",IntervalDistance,IF(F297="Temposkift",TemposkiftDistance,IF(F297="konkurrenceløb",KonkurrenceløbDistance,IF(F297="Distanceløb",DistanceløbDistance,"Ukendt træningstype"))))))))</f>
        <v>2.1052631578947367</v>
      </c>
      <c r="L297" s="54"/>
      <c r="M297" s="55"/>
      <c r="N297" s="72"/>
    </row>
    <row r="298" spans="1:14" hidden="1" outlineLevel="1" x14ac:dyDescent="0.25">
      <c r="A298" s="52"/>
      <c r="B298" s="57">
        <v>42665</v>
      </c>
      <c r="C298" s="54" t="str">
        <f t="shared" si="11"/>
        <v/>
      </c>
      <c r="D298" s="54" t="str">
        <f t="shared" si="12"/>
        <v/>
      </c>
      <c r="E298" s="54"/>
      <c r="F298" s="58" t="s">
        <v>32</v>
      </c>
      <c r="G298" s="58" t="s">
        <v>43</v>
      </c>
      <c r="H298" s="58" t="str">
        <f>IF(ISERROR(VLOOKUP(F298,Table3[[#All],[Type]],1,FALSE))=FALSE(),"",IF(F298="","",IFERROR(IFERROR(TræningsZone,StigningsløbZone),IF(F298="Intervalløb",IntervalZone,IF(F298="Temposkift",TemposkiftZone,IF(F298="Konkurrenceløb","N/A",IF(F298="Distanceløb",DistanceløbZone,"Ukendt træningstype")))))))</f>
        <v>Ae2</v>
      </c>
      <c r="I298" s="58" t="str">
        <f>IF(F298="Konkurrenceløb",KonkurrenceløbHastighed,IF(ISERROR(VLOOKUP(F298,Table3[[#All],[Type]],1,FALSE))=FALSE(),"",IF(F298="","",TræningsHastighed)))</f>
        <v>6:28</v>
      </c>
      <c r="J298" s="59">
        <f ca="1">IF(ISERROR(VLOOKUP(F298,Table3[[#All],[Type]],1,FALSE))=FALSE(),SUMIF(OFFSET(B298,1,0,50),B298,OFFSET(J298,1,0,50)),IF(F298="","",IF(ISERROR(VLOOKUP(F298,TræningsZoner!B:B,1,FALSE))=FALSE(),NormalTid,IF(F298="Stigningsløb",StigningsløbTid,IF(F298="Intervalløb",IntervalTid,IF(F298="Temposkift",TemposkiftTid,IF(F298="Konkurrenceløb",KonkurrenceløbTid,IF(F298="Distanceløb",DistanceløbTid,"Ukendt træningstype"))))))))</f>
        <v>5</v>
      </c>
      <c r="K298" s="60">
        <f ca="1">IF(ISERROR(VLOOKUP(F298,Table3[[#All],[Type]],1,FALSE))=FALSE(),SUMIF(OFFSET(B298,1,0,50),B298,OFFSET(K298,1,0,50)),IF(F298="","",IF(ISERROR(VLOOKUP(F298,TræningsZoner!B:B,1,FALSE))=FALSE(),NormalDistance,IF(F298="Stigningsløb",StigningsløbDistance,IF(F298="Intervalløb",IntervalDistance,IF(F298="Temposkift",TemposkiftDistance,IF(F298="konkurrenceløb",KonkurrenceløbDistance,IF(F298="Distanceløb",DistanceløbDistance,"Ukendt træningstype"))))))))</f>
        <v>0.77319587628865982</v>
      </c>
      <c r="L298" s="54"/>
      <c r="M298" s="55"/>
      <c r="N298" s="72"/>
    </row>
    <row r="299" spans="1:14" collapsed="1" x14ac:dyDescent="0.25">
      <c r="A299" s="52">
        <f t="shared" si="10"/>
        <v>42663</v>
      </c>
      <c r="B299" s="53">
        <v>42663</v>
      </c>
      <c r="C299" s="54">
        <f t="shared" si="11"/>
        <v>43</v>
      </c>
      <c r="D299" s="54">
        <f t="shared" si="12"/>
        <v>2016</v>
      </c>
      <c r="E299" s="54" t="s">
        <v>66</v>
      </c>
      <c r="F299" s="55" t="s">
        <v>22</v>
      </c>
      <c r="G299" s="55"/>
      <c r="H299" s="55" t="str">
        <f>IF(ISERROR(VLOOKUP(F299,Table3[[#All],[Type]],1,FALSE))=FALSE(),"",IF(F299="","",IFERROR(IFERROR(TræningsZone,StigningsløbZone),IF(F299="Intervalløb",IntervalZone,IF(F299="Temposkift",TemposkiftZone,IF(F299="Konkurrenceløb","N/A",IF(F299="Distanceløb",DistanceløbZone,"Ukendt træningstype")))))))</f>
        <v/>
      </c>
      <c r="I299" s="55" t="str">
        <f>IF(F299="Konkurrenceløb",KonkurrenceløbHastighed,IF(ISERROR(VLOOKUP(F299,Table3[[#All],[Type]],1,FALSE))=FALSE(),"",IF(F299="","",TræningsHastighed)))</f>
        <v/>
      </c>
      <c r="J299" s="54">
        <f ca="1">IF(ISERROR(VLOOKUP(F299,Table3[[#All],[Type]],1,FALSE))=FALSE(),SUMIF(OFFSET(B299,1,0,50),B299,OFFSET(J299,1,0,50)),IF(F299="","",IF(ISERROR(VLOOKUP(F299,TræningsZoner!B:B,1,FALSE))=FALSE(),NormalTid,IF(F299="Stigningsløb",StigningsløbTid,IF(F299="Intervalløb",IntervalTid,IF(F299="Temposkift",TemposkiftTid,IF(F299="Konkurrenceløb",KonkurrenceløbTid,IF(F299="Distanceløb",DistanceløbTid,"Ukendt træningstype"))))))))</f>
        <v>65</v>
      </c>
      <c r="K299" s="56">
        <f ca="1">IF(ISERROR(VLOOKUP(F299,Table3[[#All],[Type]],1,FALSE))=FALSE(),SUMIF(OFFSET(B299,1,0,50),B299,OFFSET(K299,1,0,50)),IF(F299="","",IF(ISERROR(VLOOKUP(F299,TræningsZoner!B:B,1,FALSE))=FALSE(),NormalDistance,IF(F299="Stigningsløb",StigningsløbDistance,IF(F299="Intervalløb",IntervalDistance,IF(F299="Temposkift",TemposkiftDistance,IF(F299="konkurrenceløb",KonkurrenceløbDistance,IF(F299="Distanceløb",DistanceløbDistance,"Ukendt træningstype"))))))))</f>
        <v>9.1971059581815258</v>
      </c>
      <c r="L299" s="54"/>
      <c r="M299" s="55"/>
      <c r="N299" s="72"/>
    </row>
    <row r="300" spans="1:14" hidden="1" outlineLevel="1" x14ac:dyDescent="0.25">
      <c r="A300" s="52"/>
      <c r="B300" s="57">
        <v>42663</v>
      </c>
      <c r="C300" s="54" t="str">
        <f t="shared" si="11"/>
        <v/>
      </c>
      <c r="D300" s="54" t="str">
        <f t="shared" si="12"/>
        <v/>
      </c>
      <c r="E300" s="54"/>
      <c r="F300" s="58" t="s">
        <v>23</v>
      </c>
      <c r="G300" s="58" t="s">
        <v>34</v>
      </c>
      <c r="H300" s="58" t="str">
        <f>IF(ISERROR(VLOOKUP(F300,Table3[[#All],[Type]],1,FALSE))=FALSE(),"",IF(F300="","",IFERROR(IFERROR(TræningsZone,StigningsløbZone),IF(F300="Intervalløb",IntervalZone,IF(F300="Temposkift",TemposkiftZone,IF(F300="Konkurrenceløb","N/A",IF(F300="Distanceløb",DistanceløbZone,"Ukendt træningstype")))))))</f>
        <v>Ae1</v>
      </c>
      <c r="I300" s="58" t="str">
        <f>IF(F300="Konkurrenceløb",KonkurrenceløbHastighed,IF(ISERROR(VLOOKUP(F300,Table3[[#All],[Type]],1,FALSE))=FALSE(),"",IF(F300="","",TræningsHastighed)))</f>
        <v>7:07,5</v>
      </c>
      <c r="J300" s="59">
        <f ca="1">IF(ISERROR(VLOOKUP(F300,Table3[[#All],[Type]],1,FALSE))=FALSE(),SUMIF(OFFSET(B300,1,0,50),B300,OFFSET(J300,1,0,50)),IF(F300="","",IF(ISERROR(VLOOKUP(F300,TræningsZoner!B:B,1,FALSE))=FALSE(),NormalTid,IF(F300="Stigningsløb",StigningsløbTid,IF(F300="Intervalløb",IntervalTid,IF(F300="Temposkift",TemposkiftTid,IF(F300="Konkurrenceløb",KonkurrenceløbTid,IF(F300="Distanceløb",DistanceløbTid,"Ukendt træningstype"))))))))</f>
        <v>10</v>
      </c>
      <c r="K300" s="60">
        <f ca="1">IF(ISERROR(VLOOKUP(F300,Table3[[#All],[Type]],1,FALSE))=FALSE(),SUMIF(OFFSET(B300,1,0,50),B300,OFFSET(K300,1,0,50)),IF(F300="","",IF(ISERROR(VLOOKUP(F300,TræningsZoner!B:B,1,FALSE))=FALSE(),NormalDistance,IF(F300="Stigningsløb",StigningsløbDistance,IF(F300="Intervalløb",IntervalDistance,IF(F300="Temposkift",TemposkiftDistance,IF(F300="konkurrenceløb",KonkurrenceløbDistance,IF(F300="Distanceløb",DistanceløbDistance,"Ukendt træningstype"))))))))</f>
        <v>1.4035087719298245</v>
      </c>
      <c r="L300" s="54"/>
      <c r="M300" s="55"/>
      <c r="N300" s="72"/>
    </row>
    <row r="301" spans="1:14" hidden="1" outlineLevel="1" x14ac:dyDescent="0.25">
      <c r="A301" s="52"/>
      <c r="B301" s="57">
        <v>42663</v>
      </c>
      <c r="C301" s="54" t="str">
        <f t="shared" si="11"/>
        <v/>
      </c>
      <c r="D301" s="54" t="str">
        <f t="shared" si="12"/>
        <v/>
      </c>
      <c r="E301" s="54"/>
      <c r="F301" s="58" t="s">
        <v>39</v>
      </c>
      <c r="G301" s="58" t="s">
        <v>26</v>
      </c>
      <c r="H301" s="58" t="str">
        <f>IF(ISERROR(VLOOKUP(F301,Table3[[#All],[Type]],1,FALSE))=FALSE(),"",IF(F301="","",IFERROR(IFERROR(TræningsZone,StigningsløbZone),IF(F301="Intervalløb",IntervalZone,IF(F301="Temposkift",TemposkiftZone,IF(F301="Konkurrenceløb","N/A",IF(F301="Distanceløb",DistanceløbZone,"Ukendt træningstype")))))))</f>
        <v>MT</v>
      </c>
      <c r="I301" s="58" t="str">
        <f>IF(F301="Konkurrenceløb",KonkurrenceløbHastighed,IF(ISERROR(VLOOKUP(F301,Table3[[#All],[Type]],1,FALSE))=FALSE(),"",IF(F301="","",TræningsHastighed)))</f>
        <v>6:24</v>
      </c>
      <c r="J301" s="59">
        <f ca="1">IF(ISERROR(VLOOKUP(F301,Table3[[#All],[Type]],1,FALSE))=FALSE(),SUMIF(OFFSET(B301,1,0,50),B301,OFFSET(J301,1,0,50)),IF(F301="","",IF(ISERROR(VLOOKUP(F301,TræningsZoner!B:B,1,FALSE))=FALSE(),NormalTid,IF(F301="Stigningsløb",StigningsløbTid,IF(F301="Intervalløb",IntervalTid,IF(F301="Temposkift",TemposkiftTid,IF(F301="Konkurrenceløb",KonkurrenceløbTid,IF(F301="Distanceløb",DistanceløbTid,"Ukendt træningstype"))))))))</f>
        <v>15</v>
      </c>
      <c r="K301" s="60">
        <f ca="1">IF(ISERROR(VLOOKUP(F301,Table3[[#All],[Type]],1,FALSE))=FALSE(),SUMIF(OFFSET(B301,1,0,50),B301,OFFSET(K301,1,0,50)),IF(F301="","",IF(ISERROR(VLOOKUP(F301,TræningsZoner!B:B,1,FALSE))=FALSE(),NormalDistance,IF(F301="Stigningsløb",StigningsløbDistance,IF(F301="Intervalløb",IntervalDistance,IF(F301="Temposkift",TemposkiftDistance,IF(F301="konkurrenceløb",KonkurrenceløbDistance,IF(F301="Distanceløb",DistanceløbDistance,"Ukendt træningstype"))))))))</f>
        <v>2.34375</v>
      </c>
      <c r="L301" s="54"/>
      <c r="M301" s="55"/>
      <c r="N301" s="72"/>
    </row>
    <row r="302" spans="1:14" hidden="1" outlineLevel="1" x14ac:dyDescent="0.25">
      <c r="A302" s="52"/>
      <c r="B302" s="57">
        <v>42663</v>
      </c>
      <c r="C302" s="54" t="str">
        <f t="shared" si="11"/>
        <v/>
      </c>
      <c r="D302" s="54" t="str">
        <f t="shared" si="12"/>
        <v/>
      </c>
      <c r="E302" s="54"/>
      <c r="F302" s="58" t="s">
        <v>41</v>
      </c>
      <c r="G302" s="58" t="s">
        <v>34</v>
      </c>
      <c r="H302" s="58" t="str">
        <f>IF(ISERROR(VLOOKUP(F302,Table3[[#All],[Type]],1,FALSE))=FALSE(),"",IF(F302="","",IFERROR(IFERROR(TræningsZone,StigningsløbZone),IF(F302="Intervalløb",IntervalZone,IF(F302="Temposkift",TemposkiftZone,IF(F302="Konkurrenceløb","N/A",IF(F302="Distanceløb",DistanceløbZone,"Ukendt træningstype")))))))</f>
        <v>Rest</v>
      </c>
      <c r="I302" s="58" t="str">
        <f>IF(F302="Konkurrenceløb",KonkurrenceløbHastighed,IF(ISERROR(VLOOKUP(F302,Table3[[#All],[Type]],1,FALSE))=FALSE(),"",IF(F302="","",TræningsHastighed)))</f>
        <v>9:59,5</v>
      </c>
      <c r="J302" s="59">
        <f ca="1">IF(ISERROR(VLOOKUP(F302,Table3[[#All],[Type]],1,FALSE))=FALSE(),SUMIF(OFFSET(B302,1,0,50),B302,OFFSET(J302,1,0,50)),IF(F302="","",IF(ISERROR(VLOOKUP(F302,TræningsZoner!B:B,1,FALSE))=FALSE(),NormalTid,IF(F302="Stigningsløb",StigningsløbTid,IF(F302="Intervalløb",IntervalTid,IF(F302="Temposkift",TemposkiftTid,IF(F302="Konkurrenceløb",KonkurrenceløbTid,IF(F302="Distanceløb",DistanceløbTid,"Ukendt træningstype"))))))))</f>
        <v>10</v>
      </c>
      <c r="K302" s="60">
        <f ca="1">IF(ISERROR(VLOOKUP(F302,Table3[[#All],[Type]],1,FALSE))=FALSE(),SUMIF(OFFSET(B302,1,0,50),B302,OFFSET(K302,1,0,50)),IF(F302="","",IF(ISERROR(VLOOKUP(F302,TræningsZoner!B:B,1,FALSE))=FALSE(),NormalDistance,IF(F302="Stigningsløb",StigningsløbDistance,IF(F302="Intervalløb",IntervalDistance,IF(F302="Temposkift",TemposkiftDistance,IF(F302="konkurrenceløb",KonkurrenceløbDistance,IF(F302="Distanceløb",DistanceløbDistance,"Ukendt træningstype"))))))))</f>
        <v>1.0008340283569641</v>
      </c>
      <c r="L302" s="54"/>
      <c r="M302" s="55"/>
      <c r="N302" s="72"/>
    </row>
    <row r="303" spans="1:14" hidden="1" outlineLevel="1" x14ac:dyDescent="0.25">
      <c r="A303" s="52"/>
      <c r="B303" s="57">
        <v>42663</v>
      </c>
      <c r="C303" s="54" t="str">
        <f t="shared" si="11"/>
        <v/>
      </c>
      <c r="D303" s="54" t="str">
        <f t="shared" si="12"/>
        <v/>
      </c>
      <c r="E303" s="54"/>
      <c r="F303" s="58" t="s">
        <v>39</v>
      </c>
      <c r="G303" s="58" t="s">
        <v>26</v>
      </c>
      <c r="H303" s="58" t="str">
        <f>IF(ISERROR(VLOOKUP(F303,Table3[[#All],[Type]],1,FALSE))=FALSE(),"",IF(F303="","",IFERROR(IFERROR(TræningsZone,StigningsløbZone),IF(F303="Intervalløb",IntervalZone,IF(F303="Temposkift",TemposkiftZone,IF(F303="Konkurrenceløb","N/A",IF(F303="Distanceløb",DistanceløbZone,"Ukendt træningstype")))))))</f>
        <v>MT</v>
      </c>
      <c r="I303" s="58" t="str">
        <f>IF(F303="Konkurrenceløb",KonkurrenceløbHastighed,IF(ISERROR(VLOOKUP(F303,Table3[[#All],[Type]],1,FALSE))=FALSE(),"",IF(F303="","",TræningsHastighed)))</f>
        <v>6:24</v>
      </c>
      <c r="J303" s="59">
        <f ca="1">IF(ISERROR(VLOOKUP(F303,Table3[[#All],[Type]],1,FALSE))=FALSE(),SUMIF(OFFSET(B303,1,0,50),B303,OFFSET(J303,1,0,50)),IF(F303="","",IF(ISERROR(VLOOKUP(F303,TræningsZoner!B:B,1,FALSE))=FALSE(),NormalTid,IF(F303="Stigningsløb",StigningsløbTid,IF(F303="Intervalløb",IntervalTid,IF(F303="Temposkift",TemposkiftTid,IF(F303="Konkurrenceløb",KonkurrenceløbTid,IF(F303="Distanceløb",DistanceløbTid,"Ukendt træningstype"))))))))</f>
        <v>15</v>
      </c>
      <c r="K303" s="60">
        <f ca="1">IF(ISERROR(VLOOKUP(F303,Table3[[#All],[Type]],1,FALSE))=FALSE(),SUMIF(OFFSET(B303,1,0,50),B303,OFFSET(K303,1,0,50)),IF(F303="","",IF(ISERROR(VLOOKUP(F303,TræningsZoner!B:B,1,FALSE))=FALSE(),NormalDistance,IF(F303="Stigningsløb",StigningsløbDistance,IF(F303="Intervalløb",IntervalDistance,IF(F303="Temposkift",TemposkiftDistance,IF(F303="konkurrenceløb",KonkurrenceløbDistance,IF(F303="Distanceløb",DistanceløbDistance,"Ukendt træningstype"))))))))</f>
        <v>2.34375</v>
      </c>
      <c r="L303" s="54"/>
      <c r="M303" s="55"/>
      <c r="N303" s="72"/>
    </row>
    <row r="304" spans="1:14" hidden="1" outlineLevel="1" x14ac:dyDescent="0.25">
      <c r="A304" s="52"/>
      <c r="B304" s="57">
        <v>42663</v>
      </c>
      <c r="C304" s="54" t="str">
        <f t="shared" si="11"/>
        <v/>
      </c>
      <c r="D304" s="54" t="str">
        <f t="shared" si="12"/>
        <v/>
      </c>
      <c r="E304" s="54"/>
      <c r="F304" s="58" t="s">
        <v>23</v>
      </c>
      <c r="G304" s="58" t="s">
        <v>26</v>
      </c>
      <c r="H304" s="58" t="str">
        <f>IF(ISERROR(VLOOKUP(F304,Table3[[#All],[Type]],1,FALSE))=FALSE(),"",IF(F304="","",IFERROR(IFERROR(TræningsZone,StigningsløbZone),IF(F304="Intervalløb",IntervalZone,IF(F304="Temposkift",TemposkiftZone,IF(F304="Konkurrenceløb","N/A",IF(F304="Distanceløb",DistanceløbZone,"Ukendt træningstype")))))))</f>
        <v>Ae1</v>
      </c>
      <c r="I304" s="58" t="str">
        <f>IF(F304="Konkurrenceløb",KonkurrenceløbHastighed,IF(ISERROR(VLOOKUP(F304,Table3[[#All],[Type]],1,FALSE))=FALSE(),"",IF(F304="","",TræningsHastighed)))</f>
        <v>7:07,5</v>
      </c>
      <c r="J304" s="59">
        <f ca="1">IF(ISERROR(VLOOKUP(F304,Table3[[#All],[Type]],1,FALSE))=FALSE(),SUMIF(OFFSET(B304,1,0,50),B304,OFFSET(J304,1,0,50)),IF(F304="","",IF(ISERROR(VLOOKUP(F304,TræningsZoner!B:B,1,FALSE))=FALSE(),NormalTid,IF(F304="Stigningsløb",StigningsløbTid,IF(F304="Intervalløb",IntervalTid,IF(F304="Temposkift",TemposkiftTid,IF(F304="Konkurrenceløb",KonkurrenceløbTid,IF(F304="Distanceløb",DistanceløbTid,"Ukendt træningstype"))))))))</f>
        <v>15</v>
      </c>
      <c r="K304" s="60">
        <f ca="1">IF(ISERROR(VLOOKUP(F304,Table3[[#All],[Type]],1,FALSE))=FALSE(),SUMIF(OFFSET(B304,1,0,50),B304,OFFSET(K304,1,0,50)),IF(F304="","",IF(ISERROR(VLOOKUP(F304,TræningsZoner!B:B,1,FALSE))=FALSE(),NormalDistance,IF(F304="Stigningsløb",StigningsløbDistance,IF(F304="Intervalløb",IntervalDistance,IF(F304="Temposkift",TemposkiftDistance,IF(F304="konkurrenceløb",KonkurrenceløbDistance,IF(F304="Distanceløb",DistanceløbDistance,"Ukendt træningstype"))))))))</f>
        <v>2.1052631578947367</v>
      </c>
      <c r="L304" s="54"/>
      <c r="M304" s="55"/>
      <c r="N304" s="72"/>
    </row>
    <row r="305" spans="1:14" collapsed="1" x14ac:dyDescent="0.25">
      <c r="A305" s="52">
        <f t="shared" si="10"/>
        <v>42661</v>
      </c>
      <c r="B305" s="53">
        <v>42661</v>
      </c>
      <c r="C305" s="54">
        <f t="shared" si="11"/>
        <v>43</v>
      </c>
      <c r="D305" s="54">
        <f t="shared" si="12"/>
        <v>2016</v>
      </c>
      <c r="E305" s="54" t="s">
        <v>66</v>
      </c>
      <c r="F305" s="55" t="s">
        <v>55</v>
      </c>
      <c r="G305" s="55"/>
      <c r="H305" s="55" t="str">
        <f>IF(ISERROR(VLOOKUP(F305,Table3[[#All],[Type]],1,FALSE))=FALSE(),"",IF(F305="","",IFERROR(IFERROR(TræningsZone,StigningsløbZone),IF(F305="Intervalløb",IntervalZone,IF(F305="Temposkift",TemposkiftZone,IF(F305="Konkurrenceløb","N/A",IF(F305="Distanceløb",DistanceløbZone,"Ukendt træningstype")))))))</f>
        <v/>
      </c>
      <c r="I305" s="55" t="str">
        <f>IF(F305="Konkurrenceløb",KonkurrenceløbHastighed,IF(ISERROR(VLOOKUP(F305,Table3[[#All],[Type]],1,FALSE))=FALSE(),"",IF(F305="","",TræningsHastighed)))</f>
        <v/>
      </c>
      <c r="J305" s="54">
        <f ca="1">IF(ISERROR(VLOOKUP(F305,Table3[[#All],[Type]],1,FALSE))=FALSE(),SUMIF(OFFSET(B305,1,0,50),B305,OFFSET(J305,1,0,50)),IF(F305="","",IF(ISERROR(VLOOKUP(F305,TræningsZoner!B:B,1,FALSE))=FALSE(),NormalTid,IF(F305="Stigningsløb",StigningsløbTid,IF(F305="Intervalløb",IntervalTid,IF(F305="Temposkift",TemposkiftTid,IF(F305="Konkurrenceløb",KonkurrenceløbTid,IF(F305="Distanceløb",DistanceløbTid,"Ukendt træningstype"))))))))</f>
        <v>74.966666666666669</v>
      </c>
      <c r="K305" s="56">
        <f ca="1">IF(ISERROR(VLOOKUP(F305,Table3[[#All],[Type]],1,FALSE))=FALSE(),SUMIF(OFFSET(B305,1,0,50),B305,OFFSET(K305,1,0,50)),IF(F305="","",IF(ISERROR(VLOOKUP(F305,TræningsZoner!B:B,1,FALSE))=FALSE(),NormalDistance,IF(F305="Stigningsløb",StigningsløbDistance,IF(F305="Intervalløb",IntervalDistance,IF(F305="Temposkift",TemposkiftDistance,IF(F305="konkurrenceløb",KonkurrenceløbDistance,IF(F305="Distanceløb",DistanceløbDistance,"Ukendt træningstype"))))))))</f>
        <v>10.410776524296562</v>
      </c>
      <c r="L305" s="54"/>
      <c r="M305" s="55"/>
      <c r="N305" s="72"/>
    </row>
    <row r="306" spans="1:14" s="26" customFormat="1" hidden="1" outlineLevel="1" x14ac:dyDescent="0.25">
      <c r="A306" s="61"/>
      <c r="B306" s="57">
        <v>42661</v>
      </c>
      <c r="C306" s="54" t="str">
        <f t="shared" si="11"/>
        <v/>
      </c>
      <c r="D306" s="54" t="str">
        <f t="shared" si="12"/>
        <v/>
      </c>
      <c r="E306" s="54"/>
      <c r="F306" s="58" t="s">
        <v>23</v>
      </c>
      <c r="G306" s="58" t="s">
        <v>26</v>
      </c>
      <c r="H306" s="58" t="str">
        <f>IF(ISERROR(VLOOKUP(F306,Table3[[#All],[Type]],1,FALSE))=FALSE(),"",IF(F306="","",IFERROR(IFERROR(TræningsZone,StigningsløbZone),IF(F306="Intervalløb",IntervalZone,IF(F306="Temposkift",TemposkiftZone,IF(F306="Konkurrenceløb","N/A",IF(F306="Distanceløb",DistanceløbZone,"Ukendt træningstype")))))))</f>
        <v>Ae1</v>
      </c>
      <c r="I306" s="58" t="str">
        <f>IF(F306="Konkurrenceløb",KonkurrenceløbHastighed,IF(ISERROR(VLOOKUP(F306,Table3[[#All],[Type]],1,FALSE))=FALSE(),"",IF(F306="","",TræningsHastighed)))</f>
        <v>7:07,5</v>
      </c>
      <c r="J306" s="59">
        <f ca="1">IF(ISERROR(VLOOKUP(F306,Table3[[#All],[Type]],1,FALSE))=FALSE(),SUMIF(OFFSET(B306,1,0,50),B306,OFFSET(J306,1,0,50)),IF(F306="","",IF(ISERROR(VLOOKUP(F306,TræningsZoner!B:B,1,FALSE))=FALSE(),NormalTid,IF(F306="Stigningsløb",StigningsløbTid,IF(F306="Intervalløb",IntervalTid,IF(F306="Temposkift",TemposkiftTid,IF(F306="Konkurrenceløb",KonkurrenceløbTid,IF(F306="Distanceløb",DistanceløbTid,"Ukendt træningstype"))))))))</f>
        <v>15</v>
      </c>
      <c r="K306" s="60">
        <f ca="1">IF(ISERROR(VLOOKUP(F306,Table3[[#All],[Type]],1,FALSE))=FALSE(),SUMIF(OFFSET(B306,1,0,50),B306,OFFSET(K306,1,0,50)),IF(F306="","",IF(ISERROR(VLOOKUP(F306,TræningsZoner!B:B,1,FALSE))=FALSE(),NormalDistance,IF(F306="Stigningsløb",StigningsløbDistance,IF(F306="Intervalløb",IntervalDistance,IF(F306="Temposkift",TemposkiftDistance,IF(F306="konkurrenceløb",KonkurrenceløbDistance,IF(F306="Distanceløb",DistanceløbDistance,"Ukendt træningstype"))))))))</f>
        <v>2.1052631578947367</v>
      </c>
      <c r="L306" s="54"/>
      <c r="M306" s="55"/>
      <c r="N306" s="72"/>
    </row>
    <row r="307" spans="1:14" s="26" customFormat="1" hidden="1" outlineLevel="1" x14ac:dyDescent="0.25">
      <c r="A307" s="61"/>
      <c r="B307" s="57">
        <v>42661</v>
      </c>
      <c r="C307" s="54" t="str">
        <f t="shared" si="11"/>
        <v/>
      </c>
      <c r="D307" s="54" t="str">
        <f t="shared" si="12"/>
        <v/>
      </c>
      <c r="E307" s="54"/>
      <c r="F307" s="58" t="s">
        <v>27</v>
      </c>
      <c r="G307" s="58" t="s">
        <v>28</v>
      </c>
      <c r="H307" s="58" t="str">
        <f>IF(ISERROR(VLOOKUP(F307,Table3[[#All],[Type]],1,FALSE))=FALSE(),"",IF(F307="","",IFERROR(IFERROR(TræningsZone,StigningsløbZone),IF(F307="Intervalløb",IntervalZone,IF(F307="Temposkift",TemposkiftZone,IF(F307="Konkurrenceløb","N/A",IF(F307="Distanceløb",DistanceløbZone,"Ukendt træningstype")))))))</f>
        <v>AT</v>
      </c>
      <c r="I307" s="58" t="str">
        <f>IF(F307="Konkurrenceløb",KonkurrenceløbHastighed,IF(ISERROR(VLOOKUP(F307,Table3[[#All],[Type]],1,FALSE))=FALSE(),"",IF(F307="","",TræningsHastighed)))</f>
        <v>5:56</v>
      </c>
      <c r="J307" s="59">
        <f ca="1">IF(ISERROR(VLOOKUP(F307,Table3[[#All],[Type]],1,FALSE))=FALSE(),SUMIF(OFFSET(B307,1,0,50),B307,OFFSET(J307,1,0,50)),IF(F307="","",IF(ISERROR(VLOOKUP(F307,TræningsZoner!B:B,1,FALSE))=FALSE(),NormalTid,IF(F307="Stigningsløb",StigningsløbTid,IF(F307="Intervalløb",IntervalTid,IF(F307="Temposkift",TemposkiftTid,IF(F307="Konkurrenceløb",KonkurrenceløbTid,IF(F307="Distanceløb",DistanceløbTid,"Ukendt træningstype"))))))))</f>
        <v>1.78</v>
      </c>
      <c r="K307" s="60">
        <f ca="1">IF(ISERROR(VLOOKUP(F307,Table3[[#All],[Type]],1,FALSE))=FALSE(),SUMIF(OFFSET(B307,1,0,50),B307,OFFSET(K307,1,0,50)),IF(F307="","",IF(ISERROR(VLOOKUP(F307,TræningsZoner!B:B,1,FALSE))=FALSE(),NormalDistance,IF(F307="Stigningsløb",StigningsløbDistance,IF(F307="Intervalløb",IntervalDistance,IF(F307="Temposkift",TemposkiftDistance,IF(F307="konkurrenceløb",KonkurrenceløbDistance,IF(F307="Distanceløb",DistanceløbDistance,"Ukendt træningstype"))))))))</f>
        <v>0.3</v>
      </c>
      <c r="L307" s="54"/>
      <c r="M307" s="55"/>
      <c r="N307" s="72"/>
    </row>
    <row r="308" spans="1:14" s="26" customFormat="1" hidden="1" outlineLevel="1" x14ac:dyDescent="0.25">
      <c r="A308" s="61"/>
      <c r="B308" s="57">
        <v>42661</v>
      </c>
      <c r="C308" s="54" t="str">
        <f t="shared" si="11"/>
        <v/>
      </c>
      <c r="D308" s="54" t="str">
        <f t="shared" si="12"/>
        <v/>
      </c>
      <c r="E308" s="54"/>
      <c r="F308" s="58" t="s">
        <v>56</v>
      </c>
      <c r="G308" s="58" t="s">
        <v>68</v>
      </c>
      <c r="H308" s="58" t="str">
        <f>IF(ISERROR(VLOOKUP(F308,Table3[[#All],[Type]],1,FALSE))=FALSE(),"",IF(F308="","",IFERROR(IFERROR(TræningsZone,StigningsløbZone),IF(F308="Intervalløb",IntervalZone,IF(F308="Temposkift",TemposkiftZone,IF(F308="Konkurrenceløb","N/A",IF(F308="Distanceløb",DistanceløbZone,"Ukendt træningstype")))))))</f>
        <v>MT</v>
      </c>
      <c r="I308" s="58" t="str">
        <f>IF(F308="Konkurrenceløb",KonkurrenceløbHastighed,IF(ISERROR(VLOOKUP(F308,Table3[[#All],[Type]],1,FALSE))=FALSE(),"",IF(F308="","",TræningsHastighed)))</f>
        <v>6:24</v>
      </c>
      <c r="J308" s="59">
        <f ca="1">IF(ISERROR(VLOOKUP(F308,Table3[[#All],[Type]],1,FALSE))=FALSE(),SUMIF(OFFSET(B308,1,0,50),B308,OFFSET(J308,1,0,50)),IF(F308="","",IF(ISERROR(VLOOKUP(F308,TræningsZoner!B:B,1,FALSE))=FALSE(),NormalTid,IF(F308="Stigningsløb",StigningsløbTid,IF(F308="Intervalløb",IntervalTid,IF(F308="Temposkift",TemposkiftTid,IF(F308="Konkurrenceløb",KonkurrenceløbTid,IF(F308="Distanceløb",DistanceløbTid,"Ukendt træningstype"))))))))</f>
        <v>6.4</v>
      </c>
      <c r="K308" s="60">
        <f ca="1">IF(ISERROR(VLOOKUP(F308,Table3[[#All],[Type]],1,FALSE))=FALSE(),SUMIF(OFFSET(B308,1,0,50),B308,OFFSET(K308,1,0,50)),IF(F308="","",IF(ISERROR(VLOOKUP(F308,TræningsZoner!B:B,1,FALSE))=FALSE(),NormalDistance,IF(F308="Stigningsløb",StigningsløbDistance,IF(F308="Intervalløb",IntervalDistance,IF(F308="Temposkift",TemposkiftDistance,IF(F308="konkurrenceløb",KonkurrenceløbDistance,IF(F308="Distanceløb",DistanceløbDistance,"Ukendt træningstype"))))))))</f>
        <v>1</v>
      </c>
      <c r="L308" s="54"/>
      <c r="M308" s="55"/>
      <c r="N308" s="72"/>
    </row>
    <row r="309" spans="1:14" s="26" customFormat="1" hidden="1" outlineLevel="1" x14ac:dyDescent="0.25">
      <c r="A309" s="61"/>
      <c r="B309" s="57">
        <v>42661</v>
      </c>
      <c r="C309" s="54" t="str">
        <f t="shared" si="11"/>
        <v/>
      </c>
      <c r="D309" s="54" t="str">
        <f t="shared" si="12"/>
        <v/>
      </c>
      <c r="E309" s="54"/>
      <c r="F309" s="58" t="s">
        <v>56</v>
      </c>
      <c r="G309" s="58" t="s">
        <v>58</v>
      </c>
      <c r="H309" s="58" t="str">
        <f>IF(ISERROR(VLOOKUP(F309,Table3[[#All],[Type]],1,FALSE))=FALSE(),"",IF(F309="","",IFERROR(IFERROR(TræningsZone,StigningsløbZone),IF(F309="Intervalløb",IntervalZone,IF(F309="Temposkift",TemposkiftZone,IF(F309="Konkurrenceløb","N/A",IF(F309="Distanceløb",DistanceløbZone,"Ukendt træningstype")))))))</f>
        <v>AT</v>
      </c>
      <c r="I309" s="58" t="str">
        <f>IF(F309="Konkurrenceløb",KonkurrenceløbHastighed,IF(ISERROR(VLOOKUP(F309,Table3[[#All],[Type]],1,FALSE))=FALSE(),"",IF(F309="","",TræningsHastighed)))</f>
        <v>5:56</v>
      </c>
      <c r="J309" s="59">
        <f ca="1">IF(ISERROR(VLOOKUP(F309,Table3[[#All],[Type]],1,FALSE))=FALSE(),SUMIF(OFFSET(B309,1,0,50),B309,OFFSET(J309,1,0,50)),IF(F309="","",IF(ISERROR(VLOOKUP(F309,TræningsZoner!B:B,1,FALSE))=FALSE(),NormalTid,IF(F309="Stigningsløb",StigningsløbTid,IF(F309="Intervalløb",IntervalTid,IF(F309="Temposkift",TemposkiftTid,IF(F309="Konkurrenceløb",KonkurrenceløbTid,IF(F309="Distanceløb",DistanceløbTid,"Ukendt træningstype"))))))))</f>
        <v>2.9666666666666668</v>
      </c>
      <c r="K309" s="60">
        <f ca="1">IF(ISERROR(VLOOKUP(F309,Table3[[#All],[Type]],1,FALSE))=FALSE(),SUMIF(OFFSET(B309,1,0,50),B309,OFFSET(K309,1,0,50)),IF(F309="","",IF(ISERROR(VLOOKUP(F309,TræningsZoner!B:B,1,FALSE))=FALSE(),NormalDistance,IF(F309="Stigningsløb",StigningsløbDistance,IF(F309="Intervalløb",IntervalDistance,IF(F309="Temposkift",TemposkiftDistance,IF(F309="konkurrenceløb",KonkurrenceløbDistance,IF(F309="Distanceløb",DistanceløbDistance,"Ukendt træningstype"))))))))</f>
        <v>0.5</v>
      </c>
      <c r="L309" s="54"/>
      <c r="M309" s="55"/>
      <c r="N309" s="72"/>
    </row>
    <row r="310" spans="1:14" s="26" customFormat="1" hidden="1" outlineLevel="1" x14ac:dyDescent="0.25">
      <c r="A310" s="61"/>
      <c r="B310" s="57">
        <v>42661</v>
      </c>
      <c r="C310" s="54" t="str">
        <f t="shared" si="11"/>
        <v/>
      </c>
      <c r="D310" s="54" t="str">
        <f t="shared" si="12"/>
        <v/>
      </c>
      <c r="E310" s="54"/>
      <c r="F310" s="58" t="s">
        <v>41</v>
      </c>
      <c r="G310" s="58" t="s">
        <v>59</v>
      </c>
      <c r="H310" s="58" t="str">
        <f>IF(ISERROR(VLOOKUP(F310,Table3[[#All],[Type]],1,FALSE))=FALSE(),"",IF(F310="","",IFERROR(IFERROR(TræningsZone,StigningsløbZone),IF(F310="Intervalløb",IntervalZone,IF(F310="Temposkift",TemposkiftZone,IF(F310="Konkurrenceløb","N/A",IF(F310="Distanceløb",DistanceløbZone,"Ukendt træningstype")))))))</f>
        <v>Rest</v>
      </c>
      <c r="I310" s="58" t="str">
        <f>IF(F310="Konkurrenceløb",KonkurrenceløbHastighed,IF(ISERROR(VLOOKUP(F310,Table3[[#All],[Type]],1,FALSE))=FALSE(),"",IF(F310="","",TræningsHastighed)))</f>
        <v>9:59,5</v>
      </c>
      <c r="J310" s="59">
        <f ca="1">IF(ISERROR(VLOOKUP(F310,Table3[[#All],[Type]],1,FALSE))=FALSE(),SUMIF(OFFSET(B310,1,0,50),B310,OFFSET(J310,1,0,50)),IF(F310="","",IF(ISERROR(VLOOKUP(F310,TræningsZoner!B:B,1,FALSE))=FALSE(),NormalTid,IF(F310="Stigningsløb",StigningsløbTid,IF(F310="Intervalløb",IntervalTid,IF(F310="Temposkift",TemposkiftTid,IF(F310="Konkurrenceløb",KonkurrenceløbTid,IF(F310="Distanceløb",DistanceløbTid,"Ukendt træningstype"))))))))</f>
        <v>3</v>
      </c>
      <c r="K310" s="60">
        <f ca="1">IF(ISERROR(VLOOKUP(F310,Table3[[#All],[Type]],1,FALSE))=FALSE(),SUMIF(OFFSET(B310,1,0,50),B310,OFFSET(K310,1,0,50)),IF(F310="","",IF(ISERROR(VLOOKUP(F310,TræningsZoner!B:B,1,FALSE))=FALSE(),NormalDistance,IF(F310="Stigningsløb",StigningsløbDistance,IF(F310="Intervalløb",IntervalDistance,IF(F310="Temposkift",TemposkiftDistance,IF(F310="konkurrenceløb",KonkurrenceløbDistance,IF(F310="Distanceløb",DistanceløbDistance,"Ukendt træningstype"))))))))</f>
        <v>0.30025020850708922</v>
      </c>
      <c r="L310" s="54"/>
      <c r="M310" s="55"/>
      <c r="N310" s="72"/>
    </row>
    <row r="311" spans="1:14" s="26" customFormat="1" hidden="1" outlineLevel="1" x14ac:dyDescent="0.25">
      <c r="A311" s="61"/>
      <c r="B311" s="57">
        <v>42661</v>
      </c>
      <c r="C311" s="54" t="str">
        <f t="shared" si="11"/>
        <v/>
      </c>
      <c r="D311" s="54" t="str">
        <f t="shared" si="12"/>
        <v/>
      </c>
      <c r="E311" s="54"/>
      <c r="F311" s="58" t="s">
        <v>29</v>
      </c>
      <c r="G311" s="58" t="s">
        <v>72</v>
      </c>
      <c r="H311" s="58" t="str">
        <f>IF(ISERROR(VLOOKUP(F311,Table3[[#All],[Type]],1,FALSE))=FALSE(),"",IF(F311="","",IFERROR(IFERROR(TræningsZone,StigningsløbZone),IF(F311="Intervalløb",IntervalZone,IF(F311="Temposkift",TemposkiftZone,IF(F311="Konkurrenceløb","N/A",IF(F311="Distanceløb",DistanceløbZone,"Ukendt træningstype")))))))</f>
        <v>AT</v>
      </c>
      <c r="I311" s="58" t="str">
        <f>IF(F311="Konkurrenceløb",KonkurrenceløbHastighed,IF(ISERROR(VLOOKUP(F311,Table3[[#All],[Type]],1,FALSE))=FALSE(),"",IF(F311="","",TræningsHastighed)))</f>
        <v>5:56</v>
      </c>
      <c r="J311" s="59">
        <f ca="1">IF(ISERROR(VLOOKUP(F311,Table3[[#All],[Type]],1,FALSE))=FALSE(),SUMIF(OFFSET(B311,1,0,50),B311,OFFSET(J311,1,0,50)),IF(F311="","",IF(ISERROR(VLOOKUP(F311,TræningsZoner!B:B,1,FALSE))=FALSE(),NormalTid,IF(F311="Stigningsløb",StigningsløbTid,IF(F311="Intervalløb",IntervalTid,IF(F311="Temposkift",TemposkiftTid,IF(F311="Konkurrenceløb",KonkurrenceløbTid,IF(F311="Distanceløb",DistanceløbTid,"Ukendt træningstype"))))))))</f>
        <v>30.82</v>
      </c>
      <c r="K311" s="60">
        <f ca="1">IF(ISERROR(VLOOKUP(F311,Table3[[#All],[Type]],1,FALSE))=FALSE(),SUMIF(OFFSET(B311,1,0,50),B311,OFFSET(K311,1,0,50)),IF(F311="","",IF(ISERROR(VLOOKUP(F311,TræningsZoner!B:B,1,FALSE))=FALSE(),NormalDistance,IF(F311="Stigningsløb",StigningsløbDistance,IF(F311="Intervalløb",IntervalDistance,IF(F311="Temposkift",TemposkiftDistance,IF(F311="konkurrenceløb",KonkurrenceløbDistance,IF(F311="Distanceløb",DistanceløbDistance,"Ukendt træningstype"))))))))</f>
        <v>4.0999999999999996</v>
      </c>
      <c r="L311" s="54"/>
      <c r="M311" s="55"/>
      <c r="N311" s="72"/>
    </row>
    <row r="312" spans="1:14" s="26" customFormat="1" hidden="1" outlineLevel="1" x14ac:dyDescent="0.25">
      <c r="A312" s="61"/>
      <c r="B312" s="57">
        <v>42661</v>
      </c>
      <c r="C312" s="54" t="str">
        <f t="shared" si="11"/>
        <v/>
      </c>
      <c r="D312" s="54" t="str">
        <f t="shared" si="12"/>
        <v/>
      </c>
      <c r="E312" s="54"/>
      <c r="F312" s="58" t="s">
        <v>23</v>
      </c>
      <c r="G312" s="58" t="s">
        <v>26</v>
      </c>
      <c r="H312" s="58" t="str">
        <f>IF(ISERROR(VLOOKUP(F312,Table3[[#All],[Type]],1,FALSE))=FALSE(),"",IF(F312="","",IFERROR(IFERROR(TræningsZone,StigningsløbZone),IF(F312="Intervalløb",IntervalZone,IF(F312="Temposkift",TemposkiftZone,IF(F312="Konkurrenceløb","N/A",IF(F312="Distanceløb",DistanceløbZone,"Ukendt træningstype")))))))</f>
        <v>Ae1</v>
      </c>
      <c r="I312" s="58" t="str">
        <f>IF(F312="Konkurrenceløb",KonkurrenceløbHastighed,IF(ISERROR(VLOOKUP(F312,Table3[[#All],[Type]],1,FALSE))=FALSE(),"",IF(F312="","",TræningsHastighed)))</f>
        <v>7:07,5</v>
      </c>
      <c r="J312" s="59">
        <f ca="1">IF(ISERROR(VLOOKUP(F312,Table3[[#All],[Type]],1,FALSE))=FALSE(),SUMIF(OFFSET(B312,1,0,50),B312,OFFSET(J312,1,0,50)),IF(F312="","",IF(ISERROR(VLOOKUP(F312,TræningsZoner!B:B,1,FALSE))=FALSE(),NormalTid,IF(F312="Stigningsløb",StigningsløbTid,IF(F312="Intervalløb",IntervalTid,IF(F312="Temposkift",TemposkiftTid,IF(F312="Konkurrenceløb",KonkurrenceløbTid,IF(F312="Distanceløb",DistanceløbTid,"Ukendt træningstype"))))))))</f>
        <v>15</v>
      </c>
      <c r="K312" s="60">
        <f ca="1">IF(ISERROR(VLOOKUP(F312,Table3[[#All],[Type]],1,FALSE))=FALSE(),SUMIF(OFFSET(B312,1,0,50),B312,OFFSET(K312,1,0,50)),IF(F312="","",IF(ISERROR(VLOOKUP(F312,TræningsZoner!B:B,1,FALSE))=FALSE(),NormalDistance,IF(F312="Stigningsløb",StigningsløbDistance,IF(F312="Intervalløb",IntervalDistance,IF(F312="Temposkift",TemposkiftDistance,IF(F312="konkurrenceløb",KonkurrenceløbDistance,IF(F312="Distanceløb",DistanceløbDistance,"Ukendt træningstype"))))))))</f>
        <v>2.1052631578947367</v>
      </c>
      <c r="L312" s="54"/>
      <c r="M312" s="55"/>
      <c r="N312" s="72"/>
    </row>
    <row r="313" spans="1:14" collapsed="1" x14ac:dyDescent="0.25">
      <c r="A313" s="52">
        <f t="shared" si="10"/>
        <v>42658</v>
      </c>
      <c r="B313" s="53">
        <v>42658</v>
      </c>
      <c r="C313" s="54">
        <f t="shared" ref="C313:C335" si="13">IF(A313="","",WEEKNUM(B313,2))</f>
        <v>42</v>
      </c>
      <c r="D313" s="54">
        <f t="shared" ref="D313:D335" si="14">IF(A313="","",YEAR((B313)))</f>
        <v>2016</v>
      </c>
      <c r="E313" s="54" t="s">
        <v>66</v>
      </c>
      <c r="F313" s="55" t="s">
        <v>31</v>
      </c>
      <c r="G313" s="55"/>
      <c r="H313" s="55" t="str">
        <f>IF(ISERROR(VLOOKUP(F313,Table3[[#All],[Type]],1,FALSE))=FALSE(),"",IF(F313="","",IFERROR(IFERROR(TræningsZone,StigningsløbZone),IF(F313="Intervalløb",IntervalZone,IF(F313="Temposkift",TemposkiftZone,IF(F313="Konkurrenceløb","N/A",IF(F313="Distanceløb",DistanceløbZone,"Ukendt træningstype")))))))</f>
        <v/>
      </c>
      <c r="I313" s="55" t="str">
        <f>IF(F313="Konkurrenceløb",KonkurrenceløbHastighed,IF(ISERROR(VLOOKUP(F313,Table3[[#All],[Type]],1,FALSE))=FALSE(),"",IF(F313="","",TræningsHastighed)))</f>
        <v/>
      </c>
      <c r="J313" s="54">
        <f ca="1">IF(ISERROR(VLOOKUP(F313,Table3[[#All],[Type]],1,FALSE))=FALSE(),SUMIF(OFFSET(B313,1,0,50),B313,OFFSET(J313,1,0,50)),IF(F313="","",IF(ISERROR(VLOOKUP(F313,TræningsZoner!B:B,1,FALSE))=FALSE(),NormalTid,IF(F313="Stigningsløb",StigningsløbTid,IF(F313="Intervalløb",IntervalTid,IF(F313="Temposkift",TemposkiftTid,IF(F313="Konkurrenceløb",KonkurrenceløbTid,IF(F313="Distanceløb",DistanceløbTid,"Ukendt træningstype"))))))))</f>
        <v>75</v>
      </c>
      <c r="K313" s="56">
        <f ca="1">IF(ISERROR(VLOOKUP(F313,Table3[[#All],[Type]],1,FALSE))=FALSE(),SUMIF(OFFSET(B313,1,0,50),B313,OFFSET(K313,1,0,50)),IF(F313="","",IF(ISERROR(VLOOKUP(F313,TræningsZoner!B:B,1,FALSE))=FALSE(),NormalDistance,IF(F313="Stigningsløb",StigningsløbDistance,IF(F313="Intervalløb",IntervalDistance,IF(F313="Temposkift",TemposkiftDistance,IF(F313="konkurrenceløb",KonkurrenceløbDistance,IF(F313="Distanceløb",DistanceløbDistance,"Ukendt træningstype"))))))))</f>
        <v>9.5326160297263467</v>
      </c>
      <c r="L313" s="54"/>
      <c r="M313" s="55"/>
      <c r="N313" s="72"/>
    </row>
    <row r="314" spans="1:14" hidden="1" outlineLevel="1" x14ac:dyDescent="0.25">
      <c r="A314" s="52"/>
      <c r="B314" s="57">
        <v>42658</v>
      </c>
      <c r="C314" s="54" t="str">
        <f t="shared" si="13"/>
        <v/>
      </c>
      <c r="D314" s="54" t="str">
        <f t="shared" si="14"/>
        <v/>
      </c>
      <c r="E314" s="54"/>
      <c r="F314" s="58" t="s">
        <v>41</v>
      </c>
      <c r="G314" s="58" t="s">
        <v>26</v>
      </c>
      <c r="H314" s="58" t="str">
        <f>IF(ISERROR(VLOOKUP(F314,Table3[[#All],[Type]],1,FALSE))=FALSE(),"",IF(F314="","",IFERROR(IFERROR(TræningsZone,StigningsløbZone),IF(F314="Intervalløb",IntervalZone,IF(F314="Temposkift",TemposkiftZone,IF(F314="Konkurrenceløb","N/A",IF(F314="Distanceløb",DistanceløbZone,"Ukendt træningstype")))))))</f>
        <v>Rest</v>
      </c>
      <c r="I314" s="58" t="str">
        <f>IF(F314="Konkurrenceløb",KonkurrenceløbHastighed,IF(ISERROR(VLOOKUP(F314,Table3[[#All],[Type]],1,FALSE))=FALSE(),"",IF(F314="","",TræningsHastighed)))</f>
        <v>9:59,5</v>
      </c>
      <c r="J314" s="59">
        <f ca="1">IF(ISERROR(VLOOKUP(F314,Table3[[#All],[Type]],1,FALSE))=FALSE(),SUMIF(OFFSET(B314,1,0,50),B314,OFFSET(J314,1,0,50)),IF(F314="","",IF(ISERROR(VLOOKUP(F314,TræningsZoner!B:B,1,FALSE))=FALSE(),NormalTid,IF(F314="Stigningsløb",StigningsløbTid,IF(F314="Intervalløb",IntervalTid,IF(F314="Temposkift",TemposkiftTid,IF(F314="Konkurrenceløb",KonkurrenceløbTid,IF(F314="Distanceløb",DistanceløbTid,"Ukendt træningstype"))))))))</f>
        <v>15</v>
      </c>
      <c r="K314" s="60">
        <f ca="1">IF(ISERROR(VLOOKUP(F314,Table3[[#All],[Type]],1,FALSE))=FALSE(),SUMIF(OFFSET(B314,1,0,50),B314,OFFSET(K314,1,0,50)),IF(F314="","",IF(ISERROR(VLOOKUP(F314,TræningsZoner!B:B,1,FALSE))=FALSE(),NormalDistance,IF(F314="Stigningsløb",StigningsløbDistance,IF(F314="Intervalløb",IntervalDistance,IF(F314="Temposkift",TemposkiftDistance,IF(F314="konkurrenceløb",KonkurrenceløbDistance,IF(F314="Distanceløb",DistanceløbDistance,"Ukendt træningstype"))))))))</f>
        <v>1.5012510425354462</v>
      </c>
      <c r="L314" s="54"/>
      <c r="M314" s="55"/>
      <c r="N314" s="72"/>
    </row>
    <row r="315" spans="1:14" hidden="1" outlineLevel="1" x14ac:dyDescent="0.25">
      <c r="A315" s="52"/>
      <c r="B315" s="57">
        <v>42658</v>
      </c>
      <c r="C315" s="54" t="str">
        <f t="shared" si="13"/>
        <v/>
      </c>
      <c r="D315" s="54" t="str">
        <f t="shared" si="14"/>
        <v/>
      </c>
      <c r="E315" s="54"/>
      <c r="F315" s="58" t="s">
        <v>23</v>
      </c>
      <c r="G315" s="58" t="s">
        <v>26</v>
      </c>
      <c r="H315" s="58" t="str">
        <f>IF(ISERROR(VLOOKUP(F315,Table3[[#All],[Type]],1,FALSE))=FALSE(),"",IF(F315="","",IFERROR(IFERROR(TræningsZone,StigningsløbZone),IF(F315="Intervalløb",IntervalZone,IF(F315="Temposkift",TemposkiftZone,IF(F315="Konkurrenceløb","N/A",IF(F315="Distanceløb",DistanceløbZone,"Ukendt træningstype")))))))</f>
        <v>Ae1</v>
      </c>
      <c r="I315" s="58" t="str">
        <f>IF(F315="Konkurrenceløb",KonkurrenceløbHastighed,IF(ISERROR(VLOOKUP(F315,Table3[[#All],[Type]],1,FALSE))=FALSE(),"",IF(F315="","",TræningsHastighed)))</f>
        <v>7:07,5</v>
      </c>
      <c r="J315" s="59">
        <f ca="1">IF(ISERROR(VLOOKUP(F315,Table3[[#All],[Type]],1,FALSE))=FALSE(),SUMIF(OFFSET(B315,1,0,50),B315,OFFSET(J315,1,0,50)),IF(F315="","",IF(ISERROR(VLOOKUP(F315,TræningsZoner!B:B,1,FALSE))=FALSE(),NormalTid,IF(F315="Stigningsløb",StigningsløbTid,IF(F315="Intervalløb",IntervalTid,IF(F315="Temposkift",TemposkiftTid,IF(F315="Konkurrenceløb",KonkurrenceløbTid,IF(F315="Distanceløb",DistanceløbTid,"Ukendt træningstype"))))))))</f>
        <v>15</v>
      </c>
      <c r="K315" s="60">
        <f ca="1">IF(ISERROR(VLOOKUP(F315,Table3[[#All],[Type]],1,FALSE))=FALSE(),SUMIF(OFFSET(B315,1,0,50),B315,OFFSET(K315,1,0,50)),IF(F315="","",IF(ISERROR(VLOOKUP(F315,TræningsZoner!B:B,1,FALSE))=FALSE(),NormalDistance,IF(F315="Stigningsløb",StigningsløbDistance,IF(F315="Intervalløb",IntervalDistance,IF(F315="Temposkift",TemposkiftDistance,IF(F315="konkurrenceløb",KonkurrenceløbDistance,IF(F315="Distanceløb",DistanceløbDistance,"Ukendt træningstype"))))))))</f>
        <v>2.1052631578947367</v>
      </c>
      <c r="L315" s="54"/>
      <c r="M315" s="55"/>
      <c r="N315" s="72"/>
    </row>
    <row r="316" spans="1:14" hidden="1" outlineLevel="1" x14ac:dyDescent="0.25">
      <c r="A316" s="52"/>
      <c r="B316" s="57">
        <v>42658</v>
      </c>
      <c r="C316" s="54" t="str">
        <f t="shared" si="13"/>
        <v/>
      </c>
      <c r="D316" s="54" t="str">
        <f t="shared" si="14"/>
        <v/>
      </c>
      <c r="E316" s="54"/>
      <c r="F316" s="58" t="s">
        <v>32</v>
      </c>
      <c r="G316" s="58" t="s">
        <v>34</v>
      </c>
      <c r="H316" s="58" t="str">
        <f>IF(ISERROR(VLOOKUP(F316,Table3[[#All],[Type]],1,FALSE))=FALSE(),"",IF(F316="","",IFERROR(IFERROR(TræningsZone,StigningsløbZone),IF(F316="Intervalløb",IntervalZone,IF(F316="Temposkift",TemposkiftZone,IF(F316="Konkurrenceløb","N/A",IF(F316="Distanceløb",DistanceløbZone,"Ukendt træningstype")))))))</f>
        <v>Ae2</v>
      </c>
      <c r="I316" s="58" t="str">
        <f>IF(F316="Konkurrenceløb",KonkurrenceløbHastighed,IF(ISERROR(VLOOKUP(F316,Table3[[#All],[Type]],1,FALSE))=FALSE(),"",IF(F316="","",TræningsHastighed)))</f>
        <v>6:28</v>
      </c>
      <c r="J316" s="59">
        <f ca="1">IF(ISERROR(VLOOKUP(F316,Table3[[#All],[Type]],1,FALSE))=FALSE(),SUMIF(OFFSET(B316,1,0,50),B316,OFFSET(J316,1,0,50)),IF(F316="","",IF(ISERROR(VLOOKUP(F316,TræningsZoner!B:B,1,FALSE))=FALSE(),NormalTid,IF(F316="Stigningsløb",StigningsløbTid,IF(F316="Intervalløb",IntervalTid,IF(F316="Temposkift",TemposkiftTid,IF(F316="Konkurrenceløb",KonkurrenceløbTid,IF(F316="Distanceløb",DistanceløbTid,"Ukendt træningstype"))))))))</f>
        <v>10</v>
      </c>
      <c r="K316" s="60">
        <f ca="1">IF(ISERROR(VLOOKUP(F316,Table3[[#All],[Type]],1,FALSE))=FALSE(),SUMIF(OFFSET(B316,1,0,50),B316,OFFSET(K316,1,0,50)),IF(F316="","",IF(ISERROR(VLOOKUP(F316,TræningsZoner!B:B,1,FALSE))=FALSE(),NormalDistance,IF(F316="Stigningsløb",StigningsløbDistance,IF(F316="Intervalløb",IntervalDistance,IF(F316="Temposkift",TemposkiftDistance,IF(F316="konkurrenceløb",KonkurrenceløbDistance,IF(F316="Distanceløb",DistanceløbDistance,"Ukendt træningstype"))))))))</f>
        <v>1.5463917525773196</v>
      </c>
      <c r="L316" s="54"/>
      <c r="M316" s="55"/>
      <c r="N316" s="72"/>
    </row>
    <row r="317" spans="1:14" hidden="1" outlineLevel="1" x14ac:dyDescent="0.25">
      <c r="A317" s="52"/>
      <c r="B317" s="57">
        <v>42658</v>
      </c>
      <c r="C317" s="54" t="str">
        <f t="shared" si="13"/>
        <v/>
      </c>
      <c r="D317" s="54" t="str">
        <f t="shared" si="14"/>
        <v/>
      </c>
      <c r="E317" s="54"/>
      <c r="F317" s="58" t="s">
        <v>41</v>
      </c>
      <c r="G317" s="58" t="s">
        <v>26</v>
      </c>
      <c r="H317" s="58" t="str">
        <f>IF(ISERROR(VLOOKUP(F317,Table3[[#All],[Type]],1,FALSE))=FALSE(),"",IF(F317="","",IFERROR(IFERROR(TræningsZone,StigningsløbZone),IF(F317="Intervalløb",IntervalZone,IF(F317="Temposkift",TemposkiftZone,IF(F317="Konkurrenceløb","N/A",IF(F317="Distanceløb",DistanceløbZone,"Ukendt træningstype")))))))</f>
        <v>Rest</v>
      </c>
      <c r="I317" s="58" t="str">
        <f>IF(F317="Konkurrenceløb",KonkurrenceløbHastighed,IF(ISERROR(VLOOKUP(F317,Table3[[#All],[Type]],1,FALSE))=FALSE(),"",IF(F317="","",TræningsHastighed)))</f>
        <v>9:59,5</v>
      </c>
      <c r="J317" s="59">
        <f ca="1">IF(ISERROR(VLOOKUP(F317,Table3[[#All],[Type]],1,FALSE))=FALSE(),SUMIF(OFFSET(B317,1,0,50),B317,OFFSET(J317,1,0,50)),IF(F317="","",IF(ISERROR(VLOOKUP(F317,TræningsZoner!B:B,1,FALSE))=FALSE(),NormalTid,IF(F317="Stigningsløb",StigningsløbTid,IF(F317="Intervalløb",IntervalTid,IF(F317="Temposkift",TemposkiftTid,IF(F317="Konkurrenceløb",KonkurrenceløbTid,IF(F317="Distanceløb",DistanceløbTid,"Ukendt træningstype"))))))))</f>
        <v>15</v>
      </c>
      <c r="K317" s="60">
        <f ca="1">IF(ISERROR(VLOOKUP(F317,Table3[[#All],[Type]],1,FALSE))=FALSE(),SUMIF(OFFSET(B317,1,0,50),B317,OFFSET(K317,1,0,50)),IF(F317="","",IF(ISERROR(VLOOKUP(F317,TræningsZoner!B:B,1,FALSE))=FALSE(),NormalDistance,IF(F317="Stigningsløb",StigningsløbDistance,IF(F317="Intervalløb",IntervalDistance,IF(F317="Temposkift",TemposkiftDistance,IF(F317="konkurrenceløb",KonkurrenceløbDistance,IF(F317="Distanceløb",DistanceløbDistance,"Ukendt træningstype"))))))))</f>
        <v>1.5012510425354462</v>
      </c>
      <c r="L317" s="54"/>
      <c r="M317" s="55"/>
      <c r="N317" s="72"/>
    </row>
    <row r="318" spans="1:14" hidden="1" outlineLevel="1" x14ac:dyDescent="0.25">
      <c r="A318" s="52"/>
      <c r="B318" s="57">
        <v>42658</v>
      </c>
      <c r="C318" s="54" t="str">
        <f t="shared" si="13"/>
        <v/>
      </c>
      <c r="D318" s="54" t="str">
        <f t="shared" si="14"/>
        <v/>
      </c>
      <c r="E318" s="54"/>
      <c r="F318" s="58" t="s">
        <v>23</v>
      </c>
      <c r="G318" s="58" t="s">
        <v>26</v>
      </c>
      <c r="H318" s="58" t="str">
        <f>IF(ISERROR(VLOOKUP(F318,Table3[[#All],[Type]],1,FALSE))=FALSE(),"",IF(F318="","",IFERROR(IFERROR(TræningsZone,StigningsløbZone),IF(F318="Intervalløb",IntervalZone,IF(F318="Temposkift",TemposkiftZone,IF(F318="Konkurrenceløb","N/A",IF(F318="Distanceløb",DistanceløbZone,"Ukendt træningstype")))))))</f>
        <v>Ae1</v>
      </c>
      <c r="I318" s="58" t="str">
        <f>IF(F318="Konkurrenceløb",KonkurrenceløbHastighed,IF(ISERROR(VLOOKUP(F318,Table3[[#All],[Type]],1,FALSE))=FALSE(),"",IF(F318="","",TræningsHastighed)))</f>
        <v>7:07,5</v>
      </c>
      <c r="J318" s="59">
        <f ca="1">IF(ISERROR(VLOOKUP(F318,Table3[[#All],[Type]],1,FALSE))=FALSE(),SUMIF(OFFSET(B318,1,0,50),B318,OFFSET(J318,1,0,50)),IF(F318="","",IF(ISERROR(VLOOKUP(F318,TræningsZoner!B:B,1,FALSE))=FALSE(),NormalTid,IF(F318="Stigningsløb",StigningsløbTid,IF(F318="Intervalløb",IntervalTid,IF(F318="Temposkift",TemposkiftTid,IF(F318="Konkurrenceløb",KonkurrenceløbTid,IF(F318="Distanceløb",DistanceløbTid,"Ukendt træningstype"))))))))</f>
        <v>15</v>
      </c>
      <c r="K318" s="60">
        <f ca="1">IF(ISERROR(VLOOKUP(F318,Table3[[#All],[Type]],1,FALSE))=FALSE(),SUMIF(OFFSET(B318,1,0,50),B318,OFFSET(K318,1,0,50)),IF(F318="","",IF(ISERROR(VLOOKUP(F318,TræningsZoner!B:B,1,FALSE))=FALSE(),NormalDistance,IF(F318="Stigningsløb",StigningsløbDistance,IF(F318="Intervalløb",IntervalDistance,IF(F318="Temposkift",TemposkiftDistance,IF(F318="konkurrenceløb",KonkurrenceløbDistance,IF(F318="Distanceløb",DistanceløbDistance,"Ukendt træningstype"))))))))</f>
        <v>2.1052631578947367</v>
      </c>
      <c r="L318" s="54"/>
      <c r="M318" s="55"/>
      <c r="N318" s="72"/>
    </row>
    <row r="319" spans="1:14" hidden="1" outlineLevel="1" x14ac:dyDescent="0.25">
      <c r="A319" s="52"/>
      <c r="B319" s="57">
        <v>42658</v>
      </c>
      <c r="C319" s="54" t="str">
        <f t="shared" si="13"/>
        <v/>
      </c>
      <c r="D319" s="54" t="str">
        <f t="shared" si="14"/>
        <v/>
      </c>
      <c r="E319" s="54"/>
      <c r="F319" s="58" t="s">
        <v>32</v>
      </c>
      <c r="G319" s="58" t="s">
        <v>43</v>
      </c>
      <c r="H319" s="58" t="str">
        <f>IF(ISERROR(VLOOKUP(F319,Table3[[#All],[Type]],1,FALSE))=FALSE(),"",IF(F319="","",IFERROR(IFERROR(TræningsZone,StigningsløbZone),IF(F319="Intervalløb",IntervalZone,IF(F319="Temposkift",TemposkiftZone,IF(F319="Konkurrenceløb","N/A",IF(F319="Distanceløb",DistanceløbZone,"Ukendt træningstype")))))))</f>
        <v>Ae2</v>
      </c>
      <c r="I319" s="58" t="str">
        <f>IF(F319="Konkurrenceløb",KonkurrenceløbHastighed,IF(ISERROR(VLOOKUP(F319,Table3[[#All],[Type]],1,FALSE))=FALSE(),"",IF(F319="","",TræningsHastighed)))</f>
        <v>6:28</v>
      </c>
      <c r="J319" s="59">
        <f ca="1">IF(ISERROR(VLOOKUP(F319,Table3[[#All],[Type]],1,FALSE))=FALSE(),SUMIF(OFFSET(B319,1,0,50),B319,OFFSET(J319,1,0,50)),IF(F319="","",IF(ISERROR(VLOOKUP(F319,TræningsZoner!B:B,1,FALSE))=FALSE(),NormalTid,IF(F319="Stigningsløb",StigningsløbTid,IF(F319="Intervalløb",IntervalTid,IF(F319="Temposkift",TemposkiftTid,IF(F319="Konkurrenceløb",KonkurrenceløbTid,IF(F319="Distanceløb",DistanceløbTid,"Ukendt træningstype"))))))))</f>
        <v>5</v>
      </c>
      <c r="K319" s="60">
        <f ca="1">IF(ISERROR(VLOOKUP(F319,Table3[[#All],[Type]],1,FALSE))=FALSE(),SUMIF(OFFSET(B319,1,0,50),B319,OFFSET(K319,1,0,50)),IF(F319="","",IF(ISERROR(VLOOKUP(F319,TræningsZoner!B:B,1,FALSE))=FALSE(),NormalDistance,IF(F319="Stigningsløb",StigningsløbDistance,IF(F319="Intervalløb",IntervalDistance,IF(F319="Temposkift",TemposkiftDistance,IF(F319="konkurrenceløb",KonkurrenceløbDistance,IF(F319="Distanceløb",DistanceløbDistance,"Ukendt træningstype"))))))))</f>
        <v>0.77319587628865982</v>
      </c>
      <c r="L319" s="54"/>
      <c r="M319" s="55"/>
      <c r="N319" s="72"/>
    </row>
    <row r="320" spans="1:14" collapsed="1" x14ac:dyDescent="0.25">
      <c r="A320" s="52">
        <f t="shared" si="10"/>
        <v>42656</v>
      </c>
      <c r="B320" s="53">
        <v>42656</v>
      </c>
      <c r="C320" s="54">
        <f t="shared" si="13"/>
        <v>42</v>
      </c>
      <c r="D320" s="54">
        <f t="shared" si="14"/>
        <v>2016</v>
      </c>
      <c r="E320" s="54" t="s">
        <v>66</v>
      </c>
      <c r="F320" s="55" t="s">
        <v>73</v>
      </c>
      <c r="G320" s="55"/>
      <c r="H320" s="55" t="str">
        <f>IF(ISERROR(VLOOKUP(F320,Table3[[#All],[Type]],1,FALSE))=FALSE(),"",IF(F320="","",IFERROR(IFERROR(TræningsZone,StigningsløbZone),IF(F320="Intervalløb",IntervalZone,IF(F320="Temposkift",TemposkiftZone,IF(F320="Konkurrenceløb","N/A",IF(F320="Distanceløb",DistanceløbZone,"Ukendt træningstype")))))))</f>
        <v/>
      </c>
      <c r="I320" s="55" t="str">
        <f>IF(F320="Konkurrenceløb",KonkurrenceløbHastighed,IF(ISERROR(VLOOKUP(F320,Table3[[#All],[Type]],1,FALSE))=FALSE(),"",IF(F320="","",TræningsHastighed)))</f>
        <v/>
      </c>
      <c r="J320" s="54">
        <f ca="1">IF(ISERROR(VLOOKUP(F320,Table3[[#All],[Type]],1,FALSE))=FALSE(),SUMIF(OFFSET(B320,1,0,50),B320,OFFSET(J320,1,0,50)),IF(F320="","",IF(ISERROR(VLOOKUP(F320,TræningsZoner!B:B,1,FALSE))=FALSE(),NormalTid,IF(F320="Stigningsløb",StigningsløbTid,IF(F320="Intervalløb",IntervalTid,IF(F320="Temposkift",TemposkiftTid,IF(F320="Konkurrenceløb",KonkurrenceløbTid,IF(F320="Distanceløb",DistanceløbTid,"Ukendt træningstype"))))))))</f>
        <v>59.35</v>
      </c>
      <c r="K320" s="56">
        <f ca="1">IF(ISERROR(VLOOKUP(F320,Table3[[#All],[Type]],1,FALSE))=FALSE(),SUMIF(OFFSET(B320,1,0,50),B320,OFFSET(K320,1,0,50)),IF(F320="","",IF(ISERROR(VLOOKUP(F320,TræningsZoner!B:B,1,FALSE))=FALSE(),NormalDistance,IF(F320="Stigningsløb",StigningsløbDistance,IF(F320="Intervalløb",IntervalDistance,IF(F320="Temposkift",TemposkiftDistance,IF(F320="konkurrenceløb",KonkurrenceløbDistance,IF(F320="Distanceløb",DistanceløbDistance,"Ukendt træningstype"))))))))</f>
        <v>8.7109433299679555</v>
      </c>
      <c r="L320" s="54"/>
      <c r="M320" s="55"/>
      <c r="N320" s="72"/>
    </row>
    <row r="321" spans="1:15" s="26" customFormat="1" hidden="1" outlineLevel="1" x14ac:dyDescent="0.25">
      <c r="A321" s="61"/>
      <c r="B321" s="57">
        <v>42656</v>
      </c>
      <c r="C321" s="54" t="str">
        <f t="shared" si="13"/>
        <v/>
      </c>
      <c r="D321" s="54" t="str">
        <f t="shared" si="14"/>
        <v/>
      </c>
      <c r="E321" s="54"/>
      <c r="F321" s="58" t="s">
        <v>23</v>
      </c>
      <c r="G321" s="58" t="s">
        <v>26</v>
      </c>
      <c r="H321" s="58" t="str">
        <f>IF(ISERROR(VLOOKUP(F321,Table3[[#All],[Type]],1,FALSE))=FALSE(),"",IF(F321="","",IFERROR(IFERROR(TræningsZone,StigningsløbZone),IF(F321="Intervalløb",IntervalZone,IF(F321="Temposkift",TemposkiftZone,IF(F321="Konkurrenceløb","N/A",IF(F321="Distanceløb",DistanceløbZone,"Ukendt træningstype")))))))</f>
        <v>Ae1</v>
      </c>
      <c r="I321" s="58" t="str">
        <f>IF(F321="Konkurrenceløb",KonkurrenceløbHastighed,IF(ISERROR(VLOOKUP(F321,Table3[[#All],[Type]],1,FALSE))=FALSE(),"",IF(F321="","",TræningsHastighed)))</f>
        <v>7:07,5</v>
      </c>
      <c r="J321" s="59">
        <f ca="1">IF(ISERROR(VLOOKUP(F321,Table3[[#All],[Type]],1,FALSE))=FALSE(),SUMIF(OFFSET(B321,1,0,50),B321,OFFSET(J321,1,0,50)),IF(F321="","",IF(ISERROR(VLOOKUP(F321,TræningsZoner!B:B,1,FALSE))=FALSE(),NormalTid,IF(F321="Stigningsløb",StigningsløbTid,IF(F321="Intervalløb",IntervalTid,IF(F321="Temposkift",TemposkiftTid,IF(F321="Konkurrenceløb",KonkurrenceløbTid,IF(F321="Distanceløb",DistanceløbTid,"Ukendt træningstype"))))))))</f>
        <v>15</v>
      </c>
      <c r="K321" s="60">
        <f ca="1">IF(ISERROR(VLOOKUP(F321,Table3[[#All],[Type]],1,FALSE))=FALSE(),SUMIF(OFFSET(B321,1,0,50),B321,OFFSET(K321,1,0,50)),IF(F321="","",IF(ISERROR(VLOOKUP(F321,TræningsZoner!B:B,1,FALSE))=FALSE(),NormalDistance,IF(F321="Stigningsløb",StigningsløbDistance,IF(F321="Intervalløb",IntervalDistance,IF(F321="Temposkift",TemposkiftDistance,IF(F321="konkurrenceløb",KonkurrenceløbDistance,IF(F321="Distanceløb",DistanceløbDistance,"Ukendt træningstype"))))))))</f>
        <v>2.1052631578947367</v>
      </c>
      <c r="L321" s="54"/>
      <c r="M321" s="55"/>
      <c r="N321" s="72"/>
    </row>
    <row r="322" spans="1:15" s="26" customFormat="1" hidden="1" outlineLevel="1" x14ac:dyDescent="0.25">
      <c r="A322" s="61"/>
      <c r="B322" s="57">
        <v>42656</v>
      </c>
      <c r="C322" s="54" t="str">
        <f t="shared" si="13"/>
        <v/>
      </c>
      <c r="D322" s="54" t="str">
        <f t="shared" si="14"/>
        <v/>
      </c>
      <c r="E322" s="54"/>
      <c r="F322" s="58" t="s">
        <v>36</v>
      </c>
      <c r="G322" s="58" t="s">
        <v>37</v>
      </c>
      <c r="H322" s="58" t="str">
        <f>IF(ISERROR(VLOOKUP(F322,Table3[[#All],[Type]],1,FALSE))=FALSE(),"",IF(F322="","",IFERROR(IFERROR(TræningsZone,StigningsløbZone),IF(F322="Intervalløb",IntervalZone,IF(F322="Temposkift",TemposkiftZone,IF(F322="Konkurrenceløb","N/A",IF(F322="Distanceløb",DistanceløbZone,"Ukendt træningstype")))))))</f>
        <v>Ae2</v>
      </c>
      <c r="I322" s="58" t="str">
        <f>IF(F322="Konkurrenceløb",KonkurrenceløbHastighed,IF(ISERROR(VLOOKUP(F322,Table3[[#All],[Type]],1,FALSE))=FALSE(),"",IF(F322="","",TræningsHastighed)))</f>
        <v>6:28</v>
      </c>
      <c r="J322" s="59">
        <f ca="1">IF(ISERROR(VLOOKUP(F322,Table3[[#All],[Type]],1,FALSE))=FALSE(),SUMIF(OFFSET(B322,1,0,50),B322,OFFSET(J322,1,0,50)),IF(F322="","",IF(ISERROR(VLOOKUP(F322,TræningsZoner!B:B,1,FALSE))=FALSE(),NormalTid,IF(F322="Stigningsløb",StigningsløbTid,IF(F322="Intervalløb",IntervalTid,IF(F322="Temposkift",TemposkiftTid,IF(F322="Konkurrenceløb",KonkurrenceløbTid,IF(F322="Distanceløb",DistanceløbTid,"Ukendt træningstype"))))))))</f>
        <v>3.2333333333333334</v>
      </c>
      <c r="K322" s="60">
        <f ca="1">IF(ISERROR(VLOOKUP(F322,Table3[[#All],[Type]],1,FALSE))=FALSE(),SUMIF(OFFSET(B322,1,0,50),B322,OFFSET(K322,1,0,50)),IF(F322="","",IF(ISERROR(VLOOKUP(F322,TræningsZoner!B:B,1,FALSE))=FALSE(),NormalDistance,IF(F322="Stigningsløb",StigningsløbDistance,IF(F322="Intervalløb",IntervalDistance,IF(F322="Temposkift",TemposkiftDistance,IF(F322="konkurrenceløb",KonkurrenceløbDistance,IF(F322="Distanceløb",DistanceløbDistance,"Ukendt træningstype"))))))))</f>
        <v>0.5</v>
      </c>
      <c r="L322" s="54"/>
      <c r="M322" s="55"/>
      <c r="N322" s="72"/>
    </row>
    <row r="323" spans="1:15" s="26" customFormat="1" hidden="1" outlineLevel="1" x14ac:dyDescent="0.25">
      <c r="A323" s="61"/>
      <c r="B323" s="57">
        <v>42656</v>
      </c>
      <c r="C323" s="54" t="str">
        <f t="shared" si="13"/>
        <v/>
      </c>
      <c r="D323" s="54" t="str">
        <f t="shared" si="14"/>
        <v/>
      </c>
      <c r="E323" s="54"/>
      <c r="F323" s="58" t="s">
        <v>36</v>
      </c>
      <c r="G323" s="58" t="s">
        <v>38</v>
      </c>
      <c r="H323" s="58" t="str">
        <f>IF(ISERROR(VLOOKUP(F323,Table3[[#All],[Type]],1,FALSE))=FALSE(),"",IF(F323="","",IFERROR(IFERROR(TræningsZone,StigningsløbZone),IF(F323="Intervalløb",IntervalZone,IF(F323="Temposkift",TemposkiftZone,IF(F323="Konkurrenceløb","N/A",IF(F323="Distanceløb",DistanceløbZone,"Ukendt træningstype")))))))</f>
        <v>An1</v>
      </c>
      <c r="I323" s="58" t="str">
        <f>IF(F323="Konkurrenceløb",KonkurrenceløbHastighed,IF(ISERROR(VLOOKUP(F323,Table3[[#All],[Type]],1,FALSE))=FALSE(),"",IF(F323="","",TræningsHastighed)))</f>
        <v>5:42,5</v>
      </c>
      <c r="J323" s="59">
        <f ca="1">IF(ISERROR(VLOOKUP(F323,Table3[[#All],[Type]],1,FALSE))=FALSE(),SUMIF(OFFSET(B323,1,0,50),B323,OFFSET(J323,1,0,50)),IF(F323="","",IF(ISERROR(VLOOKUP(F323,TræningsZoner!B:B,1,FALSE))=FALSE(),NormalTid,IF(F323="Stigningsløb",StigningsløbTid,IF(F323="Intervalløb",IntervalTid,IF(F323="Temposkift",TemposkiftTid,IF(F323="Konkurrenceløb",KonkurrenceløbTid,IF(F323="Distanceløb",DistanceløbTid,"Ukendt træningstype"))))))))</f>
        <v>2.8541666666666665</v>
      </c>
      <c r="K323" s="60">
        <f ca="1">IF(ISERROR(VLOOKUP(F323,Table3[[#All],[Type]],1,FALSE))=FALSE(),SUMIF(OFFSET(B323,1,0,50),B323,OFFSET(K323,1,0,50)),IF(F323="","",IF(ISERROR(VLOOKUP(F323,TræningsZoner!B:B,1,FALSE))=FALSE(),NormalDistance,IF(F323="Stigningsløb",StigningsløbDistance,IF(F323="Intervalløb",IntervalDistance,IF(F323="Temposkift",TemposkiftDistance,IF(F323="konkurrenceløb",KonkurrenceløbDistance,IF(F323="Distanceløb",DistanceløbDistance,"Ukendt træningstype"))))))))</f>
        <v>0.5</v>
      </c>
      <c r="L323" s="54"/>
      <c r="M323" s="55"/>
      <c r="N323" s="72"/>
    </row>
    <row r="324" spans="1:15" s="26" customFormat="1" hidden="1" outlineLevel="1" x14ac:dyDescent="0.25">
      <c r="A324" s="61"/>
      <c r="B324" s="57">
        <v>42656</v>
      </c>
      <c r="C324" s="54" t="str">
        <f t="shared" si="13"/>
        <v/>
      </c>
      <c r="D324" s="54" t="str">
        <f t="shared" si="14"/>
        <v/>
      </c>
      <c r="E324" s="54"/>
      <c r="F324" s="58" t="s">
        <v>36</v>
      </c>
      <c r="G324" s="58" t="s">
        <v>37</v>
      </c>
      <c r="H324" s="58" t="str">
        <f>IF(ISERROR(VLOOKUP(F324,Table3[[#All],[Type]],1,FALSE))=FALSE(),"",IF(F324="","",IFERROR(IFERROR(TræningsZone,StigningsløbZone),IF(F324="Intervalløb",IntervalZone,IF(F324="Temposkift",TemposkiftZone,IF(F324="Konkurrenceløb","N/A",IF(F324="Distanceløb",DistanceløbZone,"Ukendt træningstype")))))))</f>
        <v>Ae2</v>
      </c>
      <c r="I324" s="58" t="str">
        <f>IF(F324="Konkurrenceløb",KonkurrenceløbHastighed,IF(ISERROR(VLOOKUP(F324,Table3[[#All],[Type]],1,FALSE))=FALSE(),"",IF(F324="","",TræningsHastighed)))</f>
        <v>6:28</v>
      </c>
      <c r="J324" s="59">
        <f ca="1">IF(ISERROR(VLOOKUP(F324,Table3[[#All],[Type]],1,FALSE))=FALSE(),SUMIF(OFFSET(B324,1,0,50),B324,OFFSET(J324,1,0,50)),IF(F324="","",IF(ISERROR(VLOOKUP(F324,TræningsZoner!B:B,1,FALSE))=FALSE(),NormalTid,IF(F324="Stigningsløb",StigningsløbTid,IF(F324="Intervalløb",IntervalTid,IF(F324="Temposkift",TemposkiftTid,IF(F324="Konkurrenceløb",KonkurrenceløbTid,IF(F324="Distanceløb",DistanceløbTid,"Ukendt træningstype"))))))))</f>
        <v>3.2333333333333334</v>
      </c>
      <c r="K324" s="60">
        <f ca="1">IF(ISERROR(VLOOKUP(F324,Table3[[#All],[Type]],1,FALSE))=FALSE(),SUMIF(OFFSET(B324,1,0,50),B324,OFFSET(K324,1,0,50)),IF(F324="","",IF(ISERROR(VLOOKUP(F324,TræningsZoner!B:B,1,FALSE))=FALSE(),NormalDistance,IF(F324="Stigningsløb",StigningsløbDistance,IF(F324="Intervalløb",IntervalDistance,IF(F324="Temposkift",TemposkiftDistance,IF(F324="konkurrenceløb",KonkurrenceløbDistance,IF(F324="Distanceløb",DistanceløbDistance,"Ukendt træningstype"))))))))</f>
        <v>0.5</v>
      </c>
      <c r="L324" s="54"/>
      <c r="M324" s="55"/>
      <c r="N324" s="72"/>
    </row>
    <row r="325" spans="1:15" s="26" customFormat="1" hidden="1" outlineLevel="1" x14ac:dyDescent="0.25">
      <c r="A325" s="61"/>
      <c r="B325" s="57">
        <v>42656</v>
      </c>
      <c r="C325" s="54" t="str">
        <f t="shared" si="13"/>
        <v/>
      </c>
      <c r="D325" s="54" t="str">
        <f t="shared" si="14"/>
        <v/>
      </c>
      <c r="E325" s="54"/>
      <c r="F325" s="58" t="s">
        <v>36</v>
      </c>
      <c r="G325" s="58" t="s">
        <v>38</v>
      </c>
      <c r="H325" s="58" t="str">
        <f>IF(ISERROR(VLOOKUP(F325,Table3[[#All],[Type]],1,FALSE))=FALSE(),"",IF(F325="","",IFERROR(IFERROR(TræningsZone,StigningsløbZone),IF(F325="Intervalløb",IntervalZone,IF(F325="Temposkift",TemposkiftZone,IF(F325="Konkurrenceløb","N/A",IF(F325="Distanceløb",DistanceløbZone,"Ukendt træningstype")))))))</f>
        <v>An1</v>
      </c>
      <c r="I325" s="58" t="str">
        <f>IF(F325="Konkurrenceløb",KonkurrenceløbHastighed,IF(ISERROR(VLOOKUP(F325,Table3[[#All],[Type]],1,FALSE))=FALSE(),"",IF(F325="","",TræningsHastighed)))</f>
        <v>5:42,5</v>
      </c>
      <c r="J325" s="59">
        <f ca="1">IF(ISERROR(VLOOKUP(F325,Table3[[#All],[Type]],1,FALSE))=FALSE(),SUMIF(OFFSET(B325,1,0,50),B325,OFFSET(J325,1,0,50)),IF(F325="","",IF(ISERROR(VLOOKUP(F325,TræningsZoner!B:B,1,FALSE))=FALSE(),NormalTid,IF(F325="Stigningsløb",StigningsløbTid,IF(F325="Intervalløb",IntervalTid,IF(F325="Temposkift",TemposkiftTid,IF(F325="Konkurrenceløb",KonkurrenceløbTid,IF(F325="Distanceløb",DistanceløbTid,"Ukendt træningstype"))))))))</f>
        <v>2.8541666666666665</v>
      </c>
      <c r="K325" s="60">
        <f ca="1">IF(ISERROR(VLOOKUP(F325,Table3[[#All],[Type]],1,FALSE))=FALSE(),SUMIF(OFFSET(B325,1,0,50),B325,OFFSET(K325,1,0,50)),IF(F325="","",IF(ISERROR(VLOOKUP(F325,TræningsZoner!B:B,1,FALSE))=FALSE(),NormalDistance,IF(F325="Stigningsløb",StigningsløbDistance,IF(F325="Intervalløb",IntervalDistance,IF(F325="Temposkift",TemposkiftDistance,IF(F325="konkurrenceløb",KonkurrenceløbDistance,IF(F325="Distanceløb",DistanceløbDistance,"Ukendt træningstype"))))))))</f>
        <v>0.5</v>
      </c>
      <c r="L325" s="54"/>
      <c r="M325" s="55"/>
      <c r="N325" s="72"/>
    </row>
    <row r="326" spans="1:15" s="26" customFormat="1" hidden="1" outlineLevel="1" x14ac:dyDescent="0.25">
      <c r="A326" s="61"/>
      <c r="B326" s="57">
        <v>42656</v>
      </c>
      <c r="C326" s="54" t="str">
        <f t="shared" si="13"/>
        <v/>
      </c>
      <c r="D326" s="54" t="str">
        <f t="shared" si="14"/>
        <v/>
      </c>
      <c r="E326" s="54"/>
      <c r="F326" s="58" t="s">
        <v>41</v>
      </c>
      <c r="G326" s="58" t="s">
        <v>43</v>
      </c>
      <c r="H326" s="58" t="str">
        <f>IF(ISERROR(VLOOKUP(F326,Table3[[#All],[Type]],1,FALSE))=FALSE(),"",IF(F326="","",IFERROR(IFERROR(TræningsZone,StigningsløbZone),IF(F326="Intervalløb",IntervalZone,IF(F326="Temposkift",TemposkiftZone,IF(F326="Konkurrenceløb","N/A",IF(F326="Distanceløb",DistanceløbZone,"Ukendt træningstype")))))))</f>
        <v>Rest</v>
      </c>
      <c r="I326" s="58" t="str">
        <f>IF(F326="Konkurrenceløb",KonkurrenceløbHastighed,IF(ISERROR(VLOOKUP(F326,Table3[[#All],[Type]],1,FALSE))=FALSE(),"",IF(F326="","",TræningsHastighed)))</f>
        <v>9:59,5</v>
      </c>
      <c r="J326" s="59">
        <f ca="1">IF(ISERROR(VLOOKUP(F326,Table3[[#All],[Type]],1,FALSE))=FALSE(),SUMIF(OFFSET(B326,1,0,50),B326,OFFSET(J326,1,0,50)),IF(F326="","",IF(ISERROR(VLOOKUP(F326,TræningsZoner!B:B,1,FALSE))=FALSE(),NormalTid,IF(F326="Stigningsløb",StigningsløbTid,IF(F326="Intervalløb",IntervalTid,IF(F326="Temposkift",TemposkiftTid,IF(F326="Konkurrenceløb",KonkurrenceløbTid,IF(F326="Distanceløb",DistanceløbTid,"Ukendt træningstype"))))))))</f>
        <v>5</v>
      </c>
      <c r="K326" s="60">
        <f ca="1">IF(ISERROR(VLOOKUP(F326,Table3[[#All],[Type]],1,FALSE))=FALSE(),SUMIF(OFFSET(B326,1,0,50),B326,OFFSET(K326,1,0,50)),IF(F326="","",IF(ISERROR(VLOOKUP(F326,TræningsZoner!B:B,1,FALSE))=FALSE(),NormalDistance,IF(F326="Stigningsløb",StigningsløbDistance,IF(F326="Intervalløb",IntervalDistance,IF(F326="Temposkift",TemposkiftDistance,IF(F326="konkurrenceløb",KonkurrenceløbDistance,IF(F326="Distanceløb",DistanceløbDistance,"Ukendt træningstype"))))))))</f>
        <v>0.50041701417848206</v>
      </c>
      <c r="L326" s="54"/>
      <c r="M326" s="55"/>
      <c r="N326" s="72"/>
    </row>
    <row r="327" spans="1:15" s="26" customFormat="1" hidden="1" outlineLevel="1" x14ac:dyDescent="0.25">
      <c r="A327" s="61"/>
      <c r="B327" s="57">
        <v>42656</v>
      </c>
      <c r="C327" s="54" t="str">
        <f t="shared" si="13"/>
        <v/>
      </c>
      <c r="D327" s="54" t="str">
        <f t="shared" si="14"/>
        <v/>
      </c>
      <c r="E327" s="54"/>
      <c r="F327" s="58" t="s">
        <v>36</v>
      </c>
      <c r="G327" s="58" t="s">
        <v>37</v>
      </c>
      <c r="H327" s="58" t="str">
        <f>IF(ISERROR(VLOOKUP(F327,Table3[[#All],[Type]],1,FALSE))=FALSE(),"",IF(F327="","",IFERROR(IFERROR(TræningsZone,StigningsløbZone),IF(F327="Intervalløb",IntervalZone,IF(F327="Temposkift",TemposkiftZone,IF(F327="Konkurrenceløb","N/A",IF(F327="Distanceløb",DistanceløbZone,"Ukendt træningstype")))))))</f>
        <v>Ae2</v>
      </c>
      <c r="I327" s="58" t="str">
        <f>IF(F327="Konkurrenceløb",KonkurrenceløbHastighed,IF(ISERROR(VLOOKUP(F327,Table3[[#All],[Type]],1,FALSE))=FALSE(),"",IF(F327="","",TræningsHastighed)))</f>
        <v>6:28</v>
      </c>
      <c r="J327" s="59">
        <f ca="1">IF(ISERROR(VLOOKUP(F327,Table3[[#All],[Type]],1,FALSE))=FALSE(),SUMIF(OFFSET(B327,1,0,50),B327,OFFSET(J327,1,0,50)),IF(F327="","",IF(ISERROR(VLOOKUP(F327,TræningsZoner!B:B,1,FALSE))=FALSE(),NormalTid,IF(F327="Stigningsløb",StigningsløbTid,IF(F327="Intervalløb",IntervalTid,IF(F327="Temposkift",TemposkiftTid,IF(F327="Konkurrenceløb",KonkurrenceløbTid,IF(F327="Distanceløb",DistanceløbTid,"Ukendt træningstype"))))))))</f>
        <v>3.2333333333333334</v>
      </c>
      <c r="K327" s="60">
        <f ca="1">IF(ISERROR(VLOOKUP(F327,Table3[[#All],[Type]],1,FALSE))=FALSE(),SUMIF(OFFSET(B327,1,0,50),B327,OFFSET(K327,1,0,50)),IF(F327="","",IF(ISERROR(VLOOKUP(F327,TræningsZoner!B:B,1,FALSE))=FALSE(),NormalDistance,IF(F327="Stigningsløb",StigningsløbDistance,IF(F327="Intervalløb",IntervalDistance,IF(F327="Temposkift",TemposkiftDistance,IF(F327="konkurrenceløb",KonkurrenceløbDistance,IF(F327="Distanceløb",DistanceløbDistance,"Ukendt træningstype"))))))))</f>
        <v>0.5</v>
      </c>
      <c r="L327" s="54"/>
      <c r="M327" s="55"/>
      <c r="N327" s="72"/>
    </row>
    <row r="328" spans="1:15" s="26" customFormat="1" hidden="1" outlineLevel="1" x14ac:dyDescent="0.25">
      <c r="A328" s="61"/>
      <c r="B328" s="57">
        <v>42656</v>
      </c>
      <c r="C328" s="54" t="str">
        <f t="shared" si="13"/>
        <v/>
      </c>
      <c r="D328" s="54" t="str">
        <f t="shared" si="14"/>
        <v/>
      </c>
      <c r="E328" s="54"/>
      <c r="F328" s="58" t="s">
        <v>36</v>
      </c>
      <c r="G328" s="58" t="s">
        <v>38</v>
      </c>
      <c r="H328" s="58" t="str">
        <f>IF(ISERROR(VLOOKUP(F328,Table3[[#All],[Type]],1,FALSE))=FALSE(),"",IF(F328="","",IFERROR(IFERROR(TræningsZone,StigningsløbZone),IF(F328="Intervalløb",IntervalZone,IF(F328="Temposkift",TemposkiftZone,IF(F328="Konkurrenceløb","N/A",IF(F328="Distanceløb",DistanceløbZone,"Ukendt træningstype")))))))</f>
        <v>An1</v>
      </c>
      <c r="I328" s="58" t="str">
        <f>IF(F328="Konkurrenceløb",KonkurrenceløbHastighed,IF(ISERROR(VLOOKUP(F328,Table3[[#All],[Type]],1,FALSE))=FALSE(),"",IF(F328="","",TræningsHastighed)))</f>
        <v>5:42,5</v>
      </c>
      <c r="J328" s="59">
        <f ca="1">IF(ISERROR(VLOOKUP(F328,Table3[[#All],[Type]],1,FALSE))=FALSE(),SUMIF(OFFSET(B328,1,0,50),B328,OFFSET(J328,1,0,50)),IF(F328="","",IF(ISERROR(VLOOKUP(F328,TræningsZoner!B:B,1,FALSE))=FALSE(),NormalTid,IF(F328="Stigningsløb",StigningsløbTid,IF(F328="Intervalløb",IntervalTid,IF(F328="Temposkift",TemposkiftTid,IF(F328="Konkurrenceløb",KonkurrenceløbTid,IF(F328="Distanceløb",DistanceløbTid,"Ukendt træningstype"))))))))</f>
        <v>2.8541666666666665</v>
      </c>
      <c r="K328" s="60">
        <f ca="1">IF(ISERROR(VLOOKUP(F328,Table3[[#All],[Type]],1,FALSE))=FALSE(),SUMIF(OFFSET(B328,1,0,50),B328,OFFSET(K328,1,0,50)),IF(F328="","",IF(ISERROR(VLOOKUP(F328,TræningsZoner!B:B,1,FALSE))=FALSE(),NormalDistance,IF(F328="Stigningsløb",StigningsløbDistance,IF(F328="Intervalløb",IntervalDistance,IF(F328="Temposkift",TemposkiftDistance,IF(F328="konkurrenceløb",KonkurrenceløbDistance,IF(F328="Distanceløb",DistanceløbDistance,"Ukendt træningstype"))))))))</f>
        <v>0.5</v>
      </c>
      <c r="L328" s="54"/>
      <c r="M328" s="55"/>
      <c r="N328" s="72"/>
    </row>
    <row r="329" spans="1:15" s="26" customFormat="1" hidden="1" outlineLevel="1" x14ac:dyDescent="0.25">
      <c r="A329" s="61"/>
      <c r="B329" s="57">
        <v>42656</v>
      </c>
      <c r="C329" s="54" t="str">
        <f t="shared" si="13"/>
        <v/>
      </c>
      <c r="D329" s="54" t="str">
        <f t="shared" si="14"/>
        <v/>
      </c>
      <c r="E329" s="54"/>
      <c r="F329" s="58" t="s">
        <v>36</v>
      </c>
      <c r="G329" s="58" t="s">
        <v>37</v>
      </c>
      <c r="H329" s="58" t="str">
        <f>IF(ISERROR(VLOOKUP(F329,Table3[[#All],[Type]],1,FALSE))=FALSE(),"",IF(F329="","",IFERROR(IFERROR(TræningsZone,StigningsløbZone),IF(F329="Intervalløb",IntervalZone,IF(F329="Temposkift",TemposkiftZone,IF(F329="Konkurrenceløb","N/A",IF(F329="Distanceløb",DistanceløbZone,"Ukendt træningstype")))))))</f>
        <v>Ae2</v>
      </c>
      <c r="I329" s="58" t="str">
        <f>IF(F329="Konkurrenceløb",KonkurrenceløbHastighed,IF(ISERROR(VLOOKUP(F329,Table3[[#All],[Type]],1,FALSE))=FALSE(),"",IF(F329="","",TræningsHastighed)))</f>
        <v>6:28</v>
      </c>
      <c r="J329" s="59">
        <f ca="1">IF(ISERROR(VLOOKUP(F329,Table3[[#All],[Type]],1,FALSE))=FALSE(),SUMIF(OFFSET(B329,1,0,50),B329,OFFSET(J329,1,0,50)),IF(F329="","",IF(ISERROR(VLOOKUP(F329,TræningsZoner!B:B,1,FALSE))=FALSE(),NormalTid,IF(F329="Stigningsløb",StigningsløbTid,IF(F329="Intervalløb",IntervalTid,IF(F329="Temposkift",TemposkiftTid,IF(F329="Konkurrenceløb",KonkurrenceløbTid,IF(F329="Distanceløb",DistanceløbTid,"Ukendt træningstype"))))))))</f>
        <v>3.2333333333333334</v>
      </c>
      <c r="K329" s="60">
        <f ca="1">IF(ISERROR(VLOOKUP(F329,Table3[[#All],[Type]],1,FALSE))=FALSE(),SUMIF(OFFSET(B329,1,0,50),B329,OFFSET(K329,1,0,50)),IF(F329="","",IF(ISERROR(VLOOKUP(F329,TræningsZoner!B:B,1,FALSE))=FALSE(),NormalDistance,IF(F329="Stigningsløb",StigningsløbDistance,IF(F329="Intervalløb",IntervalDistance,IF(F329="Temposkift",TemposkiftDistance,IF(F329="konkurrenceløb",KonkurrenceløbDistance,IF(F329="Distanceløb",DistanceløbDistance,"Ukendt træningstype"))))))))</f>
        <v>0.5</v>
      </c>
      <c r="L329" s="54"/>
      <c r="M329" s="55"/>
      <c r="N329" s="72"/>
    </row>
    <row r="330" spans="1:15" s="26" customFormat="1" hidden="1" outlineLevel="1" x14ac:dyDescent="0.25">
      <c r="A330" s="61"/>
      <c r="B330" s="57">
        <v>42656</v>
      </c>
      <c r="C330" s="54" t="str">
        <f t="shared" si="13"/>
        <v/>
      </c>
      <c r="D330" s="54" t="str">
        <f t="shared" si="14"/>
        <v/>
      </c>
      <c r="E330" s="54"/>
      <c r="F330" s="58" t="s">
        <v>36</v>
      </c>
      <c r="G330" s="58" t="s">
        <v>38</v>
      </c>
      <c r="H330" s="58" t="str">
        <f>IF(ISERROR(VLOOKUP(F330,Table3[[#All],[Type]],1,FALSE))=FALSE(),"",IF(F330="","",IFERROR(IFERROR(TræningsZone,StigningsløbZone),IF(F330="Intervalløb",IntervalZone,IF(F330="Temposkift",TemposkiftZone,IF(F330="Konkurrenceløb","N/A",IF(F330="Distanceløb",DistanceløbZone,"Ukendt træningstype")))))))</f>
        <v>An1</v>
      </c>
      <c r="I330" s="58" t="str">
        <f>IF(F330="Konkurrenceløb",KonkurrenceløbHastighed,IF(ISERROR(VLOOKUP(F330,Table3[[#All],[Type]],1,FALSE))=FALSE(),"",IF(F330="","",TræningsHastighed)))</f>
        <v>5:42,5</v>
      </c>
      <c r="J330" s="59">
        <f ca="1">IF(ISERROR(VLOOKUP(F330,Table3[[#All],[Type]],1,FALSE))=FALSE(),SUMIF(OFFSET(B330,1,0,50),B330,OFFSET(J330,1,0,50)),IF(F330="","",IF(ISERROR(VLOOKUP(F330,TræningsZoner!B:B,1,FALSE))=FALSE(),NormalTid,IF(F330="Stigningsløb",StigningsløbTid,IF(F330="Intervalløb",IntervalTid,IF(F330="Temposkift",TemposkiftTid,IF(F330="Konkurrenceløb",KonkurrenceløbTid,IF(F330="Distanceløb",DistanceløbTid,"Ukendt træningstype"))))))))</f>
        <v>2.8541666666666665</v>
      </c>
      <c r="K330" s="60">
        <f ca="1">IF(ISERROR(VLOOKUP(F330,Table3[[#All],[Type]],1,FALSE))=FALSE(),SUMIF(OFFSET(B330,1,0,50),B330,OFFSET(K330,1,0,50)),IF(F330="","",IF(ISERROR(VLOOKUP(F330,TræningsZoner!B:B,1,FALSE))=FALSE(),NormalDistance,IF(F330="Stigningsløb",StigningsløbDistance,IF(F330="Intervalløb",IntervalDistance,IF(F330="Temposkift",TemposkiftDistance,IF(F330="konkurrenceløb",KonkurrenceløbDistance,IF(F330="Distanceløb",DistanceløbDistance,"Ukendt træningstype"))))))))</f>
        <v>0.5</v>
      </c>
      <c r="L330" s="54"/>
      <c r="M330" s="55"/>
      <c r="N330" s="72"/>
    </row>
    <row r="331" spans="1:15" s="26" customFormat="1" hidden="1" outlineLevel="1" x14ac:dyDescent="0.25">
      <c r="A331" s="61"/>
      <c r="B331" s="57">
        <v>42656</v>
      </c>
      <c r="C331" s="54" t="str">
        <f t="shared" si="13"/>
        <v/>
      </c>
      <c r="D331" s="54" t="str">
        <f t="shared" si="14"/>
        <v/>
      </c>
      <c r="E331" s="54"/>
      <c r="F331" s="58" t="s">
        <v>23</v>
      </c>
      <c r="G331" s="58" t="s">
        <v>26</v>
      </c>
      <c r="H331" s="58" t="str">
        <f>IF(ISERROR(VLOOKUP(F331,Table3[[#All],[Type]],1,FALSE))=FALSE(),"",IF(F331="","",IFERROR(IFERROR(TræningsZone,StigningsløbZone),IF(F331="Intervalløb",IntervalZone,IF(F331="Temposkift",TemposkiftZone,IF(F331="Konkurrenceløb","N/A",IF(F331="Distanceløb",DistanceløbZone,"Ukendt træningstype")))))))</f>
        <v>Ae1</v>
      </c>
      <c r="I331" s="58" t="str">
        <f>IF(F331="Konkurrenceløb",KonkurrenceløbHastighed,IF(ISERROR(VLOOKUP(F331,Table3[[#All],[Type]],1,FALSE))=FALSE(),"",IF(F331="","",TræningsHastighed)))</f>
        <v>7:07,5</v>
      </c>
      <c r="J331" s="59">
        <f ca="1">IF(ISERROR(VLOOKUP(F331,Table3[[#All],[Type]],1,FALSE))=FALSE(),SUMIF(OFFSET(B331,1,0,50),B331,OFFSET(J331,1,0,50)),IF(F331="","",IF(ISERROR(VLOOKUP(F331,TræningsZoner!B:B,1,FALSE))=FALSE(),NormalTid,IF(F331="Stigningsløb",StigningsløbTid,IF(F331="Intervalløb",IntervalTid,IF(F331="Temposkift",TemposkiftTid,IF(F331="Konkurrenceløb",KonkurrenceløbTid,IF(F331="Distanceløb",DistanceløbTid,"Ukendt træningstype"))))))))</f>
        <v>15</v>
      </c>
      <c r="K331" s="60">
        <f ca="1">IF(ISERROR(VLOOKUP(F331,Table3[[#All],[Type]],1,FALSE))=FALSE(),SUMIF(OFFSET(B331,1,0,50),B331,OFFSET(K331,1,0,50)),IF(F331="","",IF(ISERROR(VLOOKUP(F331,TræningsZoner!B:B,1,FALSE))=FALSE(),NormalDistance,IF(F331="Stigningsløb",StigningsløbDistance,IF(F331="Intervalløb",IntervalDistance,IF(F331="Temposkift",TemposkiftDistance,IF(F331="konkurrenceløb",KonkurrenceløbDistance,IF(F331="Distanceløb",DistanceløbDistance,"Ukendt træningstype"))))))))</f>
        <v>2.1052631578947367</v>
      </c>
      <c r="L331" s="54"/>
      <c r="M331" s="55"/>
      <c r="N331" s="72"/>
    </row>
    <row r="332" spans="1:15" collapsed="1" x14ac:dyDescent="0.25">
      <c r="A332" s="52">
        <f t="shared" si="10"/>
        <v>42654</v>
      </c>
      <c r="B332" s="53">
        <v>42654</v>
      </c>
      <c r="C332" s="54">
        <f t="shared" si="13"/>
        <v>42</v>
      </c>
      <c r="D332" s="54">
        <f t="shared" si="14"/>
        <v>2016</v>
      </c>
      <c r="E332" s="54" t="s">
        <v>66</v>
      </c>
      <c r="F332" s="55" t="s">
        <v>74</v>
      </c>
      <c r="G332" s="55"/>
      <c r="H332" s="55" t="str">
        <f>IF(ISERROR(VLOOKUP(F332,Table3[[#All],[Type]],1,FALSE))=FALSE(),"",IF(F332="","",IFERROR(IFERROR(TræningsZone,StigningsløbZone),IF(F332="Intervalløb",IntervalZone,IF(F332="Temposkift",TemposkiftZone,IF(F332="Konkurrenceløb","N/A",IF(F332="Distanceløb",DistanceløbZone,"Ukendt træningstype")))))))</f>
        <v/>
      </c>
      <c r="I332" s="55" t="str">
        <f>IF(F332="Konkurrenceløb",KonkurrenceløbHastighed,IF(ISERROR(VLOOKUP(F332,Table3[[#All],[Type]],1,FALSE))=FALSE(),"",IF(F332="","",TræningsHastighed)))</f>
        <v/>
      </c>
      <c r="J332" s="54">
        <f ca="1">IF(ISERROR(VLOOKUP(F332,Table3[[#All],[Type]],1,FALSE))=FALSE(),SUMIF(OFFSET(B332,1,0,50),B332,OFFSET(J332,1,0,50)),IF(F332="","",IF(ISERROR(VLOOKUP(F332,TræningsZoner!B:B,1,FALSE))=FALSE(),NormalTid,IF(F332="Stigningsløb",StigningsløbTid,IF(F332="Intervalløb",IntervalTid,IF(F332="Temposkift",TemposkiftTid,IF(F332="Konkurrenceløb",KonkurrenceløbTid,IF(F332="Distanceløb",DistanceløbTid,"Ukendt træningstype"))))))))</f>
        <v>40</v>
      </c>
      <c r="K332" s="56">
        <f ca="1">IF(ISERROR(VLOOKUP(F332,Table3[[#All],[Type]],1,FALSE))=FALSE(),SUMIF(OFFSET(B332,1,0,50),B332,OFFSET(K332,1,0,50)),IF(F332="","",IF(ISERROR(VLOOKUP(F332,TræningsZoner!B:B,1,FALSE))=FALSE(),NormalDistance,IF(F332="Stigningsløb",StigningsløbDistance,IF(F332="Intervalløb",IntervalDistance,IF(F332="Temposkift",TemposkiftDistance,IF(F332="konkurrenceløb",KonkurrenceløbDistance,IF(F332="Distanceløb",DistanceløbDistance,"Ukendt træningstype"))))))))</f>
        <v>5.7569180683667938</v>
      </c>
      <c r="L332" s="54"/>
      <c r="M332" s="55"/>
      <c r="N332" s="72"/>
    </row>
    <row r="333" spans="1:15" hidden="1" outlineLevel="1" x14ac:dyDescent="0.25">
      <c r="A333" s="58"/>
      <c r="B333" s="57">
        <v>42654</v>
      </c>
      <c r="C333" s="54" t="str">
        <f t="shared" si="13"/>
        <v/>
      </c>
      <c r="D333" s="58" t="str">
        <f t="shared" si="14"/>
        <v/>
      </c>
      <c r="E333" s="58"/>
      <c r="F333" s="58" t="s">
        <v>23</v>
      </c>
      <c r="G333" s="58" t="s">
        <v>26</v>
      </c>
      <c r="H333" s="58" t="str">
        <f>IF(ISERROR(VLOOKUP(F333,Table3[[#All],[Type]],1,FALSE))=FALSE(),"",IF(F333="","",IFERROR(IFERROR(TræningsZone,StigningsløbZone),IF(F333="Intervalløb",IntervalZone,IF(F333="Temposkift",TemposkiftZone,IF(F333="Konkurrenceløb","N/A",IF(F333="Distanceløb",DistanceløbZone,"Ukendt træningstype")))))))</f>
        <v>Ae1</v>
      </c>
      <c r="I333" s="58" t="str">
        <f>IF(F333="Konkurrenceløb",KonkurrenceløbHastighed,IF(ISERROR(VLOOKUP(F333,Table3[[#All],[Type]],1,FALSE))=FALSE(),"",IF(F333="","",TræningsHastighed)))</f>
        <v>7:07,5</v>
      </c>
      <c r="J333" s="58">
        <f ca="1">IF(ISERROR(VLOOKUP(F333,Table3[[#All],[Type]],1,FALSE))=FALSE(),SUMIF(OFFSET(B333,1,0,50),B333,OFFSET(J333,1,0,50)),IF(F333="","",IF(ISERROR(VLOOKUP(F333,TræningsZoner!B:B,1,FALSE))=FALSE(),NormalTid,IF(F333="Stigningsløb",StigningsløbTid,IF(F333="Intervalløb",IntervalTid,IF(F333="Temposkift",TemposkiftTid,IF(F333="Konkurrenceløb",KonkurrenceløbTid,IF(F333="Distanceløb",DistanceløbTid,"Ukendt træningstype"))))))))</f>
        <v>15</v>
      </c>
      <c r="K333" s="60">
        <f ca="1">IF(ISERROR(VLOOKUP(F333,Table3[[#All],[Type]],1,FALSE))=FALSE(),SUMIF(OFFSET(B333,1,0,50),B333,OFFSET(K333,1,0,50)),IF(F333="","",IF(ISERROR(VLOOKUP(F333,TræningsZoner!B:B,1,FALSE))=FALSE(),NormalDistance,IF(F333="Stigningsløb",StigningsløbDistance,IF(F333="Intervalløb",IntervalDistance,IF(F333="Temposkift",TemposkiftDistance,IF(F333="konkurrenceløb",KonkurrenceløbDistance,IF(F333="Distanceløb",DistanceløbDistance,"Ukendt træningstype"))))))))</f>
        <v>2.1052631578947367</v>
      </c>
      <c r="L333" s="58"/>
      <c r="M333" s="58"/>
      <c r="N333" s="58"/>
    </row>
    <row r="334" spans="1:15" hidden="1" outlineLevel="1" x14ac:dyDescent="0.25">
      <c r="A334" s="58"/>
      <c r="B334" s="57">
        <v>42654</v>
      </c>
      <c r="C334" s="54" t="str">
        <f t="shared" si="13"/>
        <v/>
      </c>
      <c r="D334" s="58" t="str">
        <f t="shared" si="14"/>
        <v/>
      </c>
      <c r="E334" s="58"/>
      <c r="F334" s="58" t="s">
        <v>32</v>
      </c>
      <c r="G334" s="58" t="s">
        <v>34</v>
      </c>
      <c r="H334" s="58" t="str">
        <f>IF(ISERROR(VLOOKUP(F334,Table3[[#All],[Type]],1,FALSE))=FALSE(),"",IF(F334="","",IFERROR(IFERROR(TræningsZone,StigningsløbZone),IF(F334="Intervalløb",IntervalZone,IF(F334="Temposkift",TemposkiftZone,IF(F334="Konkurrenceløb","N/A",IF(F334="Distanceløb",DistanceløbZone,"Ukendt træningstype")))))))</f>
        <v>Ae2</v>
      </c>
      <c r="I334" s="58" t="str">
        <f>IF(F334="Konkurrenceløb",KonkurrenceløbHastighed,IF(ISERROR(VLOOKUP(F334,Table3[[#All],[Type]],1,FALSE))=FALSE(),"",IF(F334="","",TræningsHastighed)))</f>
        <v>6:28</v>
      </c>
      <c r="J334" s="58">
        <f ca="1">IF(ISERROR(VLOOKUP(F334,Table3[[#All],[Type]],1,FALSE))=FALSE(),SUMIF(OFFSET(B334,1,0,50),B334,OFFSET(J334,1,0,50)),IF(F334="","",IF(ISERROR(VLOOKUP(F334,TræningsZoner!B:B,1,FALSE))=FALSE(),NormalTid,IF(F334="Stigningsløb",StigningsløbTid,IF(F334="Intervalløb",IntervalTid,IF(F334="Temposkift",TemposkiftTid,IF(F334="Konkurrenceløb",KonkurrenceløbTid,IF(F334="Distanceløb",DistanceløbTid,"Ukendt træningstype"))))))))</f>
        <v>10</v>
      </c>
      <c r="K334" s="60">
        <f ca="1">IF(ISERROR(VLOOKUP(F334,Table3[[#All],[Type]],1,FALSE))=FALSE(),SUMIF(OFFSET(B334,1,0,50),B334,OFFSET(K334,1,0,50)),IF(F334="","",IF(ISERROR(VLOOKUP(F334,TræningsZoner!B:B,1,FALSE))=FALSE(),NormalDistance,IF(F334="Stigningsløb",StigningsløbDistance,IF(F334="Intervalløb",IntervalDistance,IF(F334="Temposkift",TemposkiftDistance,IF(F334="konkurrenceløb",KonkurrenceløbDistance,IF(F334="Distanceløb",DistanceløbDistance,"Ukendt træningstype"))))))))</f>
        <v>1.5463917525773196</v>
      </c>
      <c r="L334" s="58"/>
      <c r="M334" s="58"/>
      <c r="N334" s="58"/>
    </row>
    <row r="335" spans="1:15" hidden="1" outlineLevel="1" x14ac:dyDescent="0.25">
      <c r="A335" s="58"/>
      <c r="B335" s="57">
        <v>42654</v>
      </c>
      <c r="C335" s="54" t="str">
        <f t="shared" si="13"/>
        <v/>
      </c>
      <c r="D335" s="58" t="str">
        <f t="shared" si="14"/>
        <v/>
      </c>
      <c r="E335" s="58"/>
      <c r="F335" s="58" t="s">
        <v>23</v>
      </c>
      <c r="G335" s="58" t="s">
        <v>26</v>
      </c>
      <c r="H335" s="58" t="str">
        <f>IF(ISERROR(VLOOKUP(F335,Table3[[#All],[Type]],1,FALSE))=FALSE(),"",IF(F335="","",IFERROR(IFERROR(TræningsZone,StigningsløbZone),IF(F335="Intervalløb",IntervalZone,IF(F335="Temposkift",TemposkiftZone,IF(F335="Konkurrenceløb","N/A",IF(F335="Distanceløb",DistanceløbZone,"Ukendt træningstype")))))))</f>
        <v>Ae1</v>
      </c>
      <c r="I335" s="58" t="str">
        <f>IF(F335="Konkurrenceløb",KonkurrenceløbHastighed,IF(ISERROR(VLOOKUP(F335,Table3[[#All],[Type]],1,FALSE))=FALSE(),"",IF(F335="","",TræningsHastighed)))</f>
        <v>7:07,5</v>
      </c>
      <c r="J335" s="58">
        <f ca="1">IF(ISERROR(VLOOKUP(F335,Table3[[#All],[Type]],1,FALSE))=FALSE(),SUMIF(OFFSET(B335,1,0,50),B335,OFFSET(J335,1,0,50)),IF(F335="","",IF(ISERROR(VLOOKUP(F335,TræningsZoner!B:B,1,FALSE))=FALSE(),NormalTid,IF(F335="Stigningsløb",StigningsløbTid,IF(F335="Intervalløb",IntervalTid,IF(F335="Temposkift",TemposkiftTid,IF(F335="Konkurrenceløb",KonkurrenceløbTid,IF(F335="Distanceløb",DistanceløbTid,"Ukendt træningstype"))))))))</f>
        <v>15</v>
      </c>
      <c r="K335" s="60">
        <f ca="1">IF(ISERROR(VLOOKUP(F335,Table3[[#All],[Type]],1,FALSE))=FALSE(),SUMIF(OFFSET(B335,1,0,50),B335,OFFSET(K335,1,0,50)),IF(F335="","",IF(ISERROR(VLOOKUP(F335,TræningsZoner!B:B,1,FALSE))=FALSE(),NormalDistance,IF(F335="Stigningsløb",StigningsløbDistance,IF(F335="Intervalløb",IntervalDistance,IF(F335="Temposkift",TemposkiftDistance,IF(F335="konkurrenceløb",KonkurrenceløbDistance,IF(F335="Distanceløb",DistanceløbDistance,"Ukendt træningstype"))))))))</f>
        <v>2.1052631578947367</v>
      </c>
      <c r="L335" s="58"/>
      <c r="M335" s="58"/>
      <c r="N335" s="58"/>
    </row>
    <row r="336" spans="1:15" s="25" customFormat="1" collapsed="1" x14ac:dyDescent="0.25">
      <c r="A336" s="11"/>
      <c r="B336" s="18"/>
      <c r="F336" s="1"/>
      <c r="G336" s="1"/>
      <c r="H336" s="1"/>
      <c r="I336" s="1"/>
      <c r="K336" s="21"/>
      <c r="M336" s="1"/>
      <c r="N336" s="71"/>
      <c r="O336"/>
    </row>
    <row r="337" spans="1:15" s="25" customFormat="1" x14ac:dyDescent="0.25">
      <c r="A337" s="11"/>
      <c r="B337" s="18"/>
      <c r="F337" s="1"/>
      <c r="G337" s="1"/>
      <c r="H337" s="1"/>
      <c r="I337" s="1"/>
      <c r="K337" s="21"/>
      <c r="M337" s="1"/>
      <c r="N337" s="71"/>
      <c r="O337"/>
    </row>
    <row r="338" spans="1:15" s="25" customFormat="1" x14ac:dyDescent="0.25">
      <c r="A338" s="11"/>
      <c r="B338" s="18"/>
      <c r="F338" s="1"/>
      <c r="G338" s="1"/>
      <c r="H338" s="1"/>
      <c r="I338" s="1"/>
      <c r="K338" s="21"/>
      <c r="M338" s="1"/>
      <c r="N338" s="71"/>
      <c r="O338"/>
    </row>
    <row r="339" spans="1:15" s="25" customFormat="1" x14ac:dyDescent="0.25">
      <c r="A339" s="11"/>
      <c r="B339" s="18"/>
      <c r="F339" s="1"/>
      <c r="G339" s="1"/>
      <c r="H339" s="1"/>
      <c r="I339" s="1"/>
      <c r="K339" s="21"/>
      <c r="M339" s="1"/>
      <c r="N339" s="71"/>
      <c r="O339"/>
    </row>
    <row r="340" spans="1:15" s="25" customFormat="1" x14ac:dyDescent="0.25">
      <c r="A340" s="11"/>
      <c r="B340" s="18"/>
      <c r="F340" s="1"/>
      <c r="G340" s="1"/>
      <c r="H340" s="1"/>
      <c r="I340" s="1"/>
      <c r="K340" s="21"/>
      <c r="M340" s="1"/>
      <c r="N340" s="71"/>
      <c r="O340"/>
    </row>
    <row r="341" spans="1:15" s="25" customFormat="1" x14ac:dyDescent="0.25">
      <c r="A341" s="11"/>
      <c r="B341" s="18"/>
      <c r="F341" s="1"/>
      <c r="G341" s="1"/>
      <c r="H341" s="1"/>
      <c r="I341" s="1"/>
      <c r="K341" s="21"/>
      <c r="M341" s="1"/>
      <c r="N341" s="71"/>
      <c r="O341"/>
    </row>
    <row r="342" spans="1:15" s="25" customFormat="1" x14ac:dyDescent="0.25">
      <c r="A342" s="11"/>
      <c r="B342" s="18"/>
      <c r="F342" s="1"/>
      <c r="G342" s="1"/>
      <c r="H342" s="1"/>
      <c r="I342" s="1"/>
      <c r="K342" s="21"/>
      <c r="M342" s="1"/>
      <c r="N342" s="71"/>
      <c r="O342"/>
    </row>
    <row r="343" spans="1:15" s="25" customFormat="1" x14ac:dyDescent="0.25">
      <c r="A343" s="11"/>
      <c r="B343" s="18"/>
      <c r="F343" s="1"/>
      <c r="G343" s="1"/>
      <c r="H343" s="1"/>
      <c r="I343" s="1"/>
      <c r="K343" s="21"/>
      <c r="M343" s="1"/>
      <c r="N343" s="71"/>
      <c r="O343"/>
    </row>
    <row r="344" spans="1:15" s="25" customFormat="1" x14ac:dyDescent="0.25">
      <c r="A344" s="11"/>
      <c r="B344" s="18"/>
      <c r="F344" s="1"/>
      <c r="G344" s="1"/>
      <c r="H344" s="1"/>
      <c r="I344" s="1"/>
      <c r="K344" s="21"/>
      <c r="M344" s="1"/>
      <c r="N344" s="71"/>
      <c r="O344"/>
    </row>
    <row r="345" spans="1:15" s="25" customFormat="1" x14ac:dyDescent="0.25">
      <c r="A345" s="11"/>
      <c r="B345" s="18"/>
      <c r="F345" s="1"/>
      <c r="G345" s="1"/>
      <c r="H345" s="1"/>
      <c r="I345" s="1"/>
      <c r="K345" s="21"/>
      <c r="M345" s="1"/>
      <c r="N345" s="71"/>
      <c r="O345"/>
    </row>
    <row r="346" spans="1:15" s="25" customFormat="1" x14ac:dyDescent="0.25">
      <c r="A346" s="11"/>
      <c r="B346" s="18"/>
      <c r="F346" s="1"/>
      <c r="G346" s="1"/>
      <c r="H346" s="1"/>
      <c r="I346" s="1"/>
      <c r="K346" s="21"/>
      <c r="M346" s="1"/>
      <c r="N346" s="71"/>
      <c r="O346"/>
    </row>
    <row r="347" spans="1:15" s="25" customFormat="1" x14ac:dyDescent="0.25">
      <c r="A347" s="11"/>
      <c r="B347" s="18"/>
      <c r="F347" s="1"/>
      <c r="G347" s="1"/>
      <c r="H347" s="1"/>
      <c r="I347" s="1"/>
      <c r="K347" s="21"/>
      <c r="M347" s="1"/>
      <c r="N347" s="71"/>
      <c r="O347"/>
    </row>
    <row r="348" spans="1:15" s="25" customFormat="1" x14ac:dyDescent="0.25">
      <c r="A348" s="11"/>
      <c r="B348" s="18"/>
      <c r="F348" s="1"/>
      <c r="G348" s="1"/>
      <c r="H348" s="1"/>
      <c r="I348" s="1"/>
      <c r="K348" s="21"/>
      <c r="M348" s="1"/>
      <c r="N348" s="71"/>
      <c r="O348"/>
    </row>
    <row r="349" spans="1:15" s="25" customFormat="1" x14ac:dyDescent="0.25">
      <c r="A349" s="11"/>
      <c r="B349" s="18"/>
      <c r="F349" s="1"/>
      <c r="G349" s="1"/>
      <c r="H349" s="1"/>
      <c r="I349" s="1"/>
      <c r="K349" s="21"/>
      <c r="M349" s="1"/>
      <c r="N349" s="71"/>
      <c r="O349"/>
    </row>
    <row r="350" spans="1:15" s="25" customFormat="1" x14ac:dyDescent="0.25">
      <c r="A350" s="11"/>
      <c r="B350" s="18"/>
      <c r="F350" s="1"/>
      <c r="G350" s="1"/>
      <c r="H350" s="1"/>
      <c r="I350" s="1"/>
      <c r="K350" s="21"/>
      <c r="M350" s="1"/>
      <c r="N350" s="71"/>
      <c r="O350"/>
    </row>
    <row r="351" spans="1:15" s="25" customFormat="1" x14ac:dyDescent="0.25">
      <c r="A351" s="11"/>
      <c r="B351" s="18"/>
      <c r="F351" s="1"/>
      <c r="G351" s="1"/>
      <c r="H351" s="1"/>
      <c r="I351" s="1"/>
      <c r="K351" s="21"/>
      <c r="M351" s="1"/>
      <c r="N351" s="71"/>
      <c r="O351"/>
    </row>
    <row r="352" spans="1:15" s="25" customFormat="1" x14ac:dyDescent="0.25">
      <c r="A352" s="11"/>
      <c r="B352" s="18"/>
      <c r="F352" s="1"/>
      <c r="G352" s="1"/>
      <c r="H352" s="1"/>
      <c r="I352" s="1"/>
      <c r="K352" s="21"/>
      <c r="M352" s="1"/>
      <c r="N352" s="71"/>
      <c r="O352"/>
    </row>
    <row r="353" spans="1:15" s="25" customFormat="1" x14ac:dyDescent="0.25">
      <c r="A353" s="11"/>
      <c r="B353" s="18"/>
      <c r="F353" s="1"/>
      <c r="G353" s="1"/>
      <c r="H353" s="1"/>
      <c r="I353" s="1"/>
      <c r="K353" s="21"/>
      <c r="M353" s="1"/>
      <c r="N353" s="71"/>
      <c r="O353"/>
    </row>
    <row r="354" spans="1:15" s="25" customFormat="1" x14ac:dyDescent="0.25">
      <c r="A354" s="11"/>
      <c r="B354" s="18"/>
      <c r="F354" s="1"/>
      <c r="G354" s="1"/>
      <c r="H354" s="1"/>
      <c r="I354" s="1"/>
      <c r="K354" s="21"/>
      <c r="M354" s="1"/>
      <c r="N354" s="71"/>
      <c r="O354"/>
    </row>
    <row r="355" spans="1:15" s="25" customFormat="1" x14ac:dyDescent="0.25">
      <c r="A355" s="11"/>
      <c r="B355" s="18"/>
      <c r="F355" s="1"/>
      <c r="G355" s="1"/>
      <c r="H355" s="1"/>
      <c r="I355" s="1"/>
      <c r="K355" s="21"/>
      <c r="M355" s="1"/>
      <c r="N355" s="71"/>
      <c r="O355"/>
    </row>
    <row r="356" spans="1:15" s="25" customFormat="1" x14ac:dyDescent="0.25">
      <c r="A356" s="11"/>
      <c r="B356" s="18"/>
      <c r="F356" s="1"/>
      <c r="G356" s="1"/>
      <c r="H356" s="1"/>
      <c r="I356" s="1"/>
      <c r="K356" s="21"/>
      <c r="M356" s="1"/>
      <c r="N356" s="71"/>
      <c r="O356"/>
    </row>
    <row r="357" spans="1:15" s="25" customFormat="1" x14ac:dyDescent="0.25">
      <c r="A357" s="11"/>
      <c r="B357" s="18"/>
      <c r="F357" s="1"/>
      <c r="G357" s="1"/>
      <c r="H357" s="1"/>
      <c r="I357" s="1"/>
      <c r="K357" s="21"/>
      <c r="M357" s="1"/>
      <c r="N357" s="71"/>
      <c r="O357"/>
    </row>
    <row r="358" spans="1:15" s="25" customFormat="1" x14ac:dyDescent="0.25">
      <c r="A358" s="11"/>
      <c r="B358" s="18"/>
      <c r="F358" s="1"/>
      <c r="G358" s="1"/>
      <c r="H358" s="1"/>
      <c r="I358" s="1"/>
      <c r="K358" s="21"/>
      <c r="M358" s="1"/>
      <c r="N358" s="71"/>
      <c r="O358"/>
    </row>
    <row r="359" spans="1:15" s="25" customFormat="1" x14ac:dyDescent="0.25">
      <c r="A359" s="11"/>
      <c r="B359" s="18"/>
      <c r="F359" s="1"/>
      <c r="G359" s="1"/>
      <c r="H359" s="1"/>
      <c r="I359" s="1"/>
      <c r="K359" s="21"/>
      <c r="M359" s="1"/>
      <c r="N359" s="71"/>
      <c r="O359"/>
    </row>
    <row r="360" spans="1:15" s="25" customFormat="1" x14ac:dyDescent="0.25">
      <c r="A360" s="11"/>
      <c r="B360" s="18"/>
      <c r="F360" s="1"/>
      <c r="G360" s="1"/>
      <c r="H360" s="1"/>
      <c r="I360" s="1"/>
      <c r="K360" s="21"/>
      <c r="M360" s="1"/>
      <c r="N360" s="71"/>
      <c r="O360"/>
    </row>
    <row r="361" spans="1:15" s="25" customFormat="1" x14ac:dyDescent="0.25">
      <c r="A361" s="11"/>
      <c r="B361" s="18"/>
      <c r="F361" s="1"/>
      <c r="G361" s="1"/>
      <c r="H361" s="1"/>
      <c r="I361" s="1"/>
      <c r="K361" s="21"/>
      <c r="M361" s="1"/>
      <c r="N361" s="71"/>
      <c r="O361"/>
    </row>
    <row r="362" spans="1:15" s="25" customFormat="1" x14ac:dyDescent="0.25">
      <c r="A362" s="11"/>
      <c r="B362" s="18"/>
      <c r="F362" s="1"/>
      <c r="G362" s="1"/>
      <c r="H362" s="1"/>
      <c r="I362" s="1"/>
      <c r="K362" s="21"/>
      <c r="M362" s="1"/>
      <c r="N362" s="71"/>
      <c r="O362"/>
    </row>
    <row r="363" spans="1:15" s="25" customFormat="1" x14ac:dyDescent="0.25">
      <c r="A363" s="11"/>
      <c r="B363" s="18"/>
      <c r="F363" s="1"/>
      <c r="G363" s="1"/>
      <c r="H363" s="1"/>
      <c r="I363" s="1"/>
      <c r="K363" s="21"/>
      <c r="M363" s="1"/>
      <c r="N363" s="71"/>
      <c r="O363"/>
    </row>
    <row r="364" spans="1:15" s="25" customFormat="1" x14ac:dyDescent="0.25">
      <c r="A364" s="11"/>
      <c r="B364" s="18"/>
      <c r="F364" s="1"/>
      <c r="G364" s="1"/>
      <c r="H364" s="1"/>
      <c r="I364" s="1"/>
      <c r="K364" s="21"/>
      <c r="M364" s="1"/>
      <c r="N364" s="71"/>
      <c r="O364"/>
    </row>
  </sheetData>
  <autoFilter ref="A1:O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470"/>
  <sheetViews>
    <sheetView workbookViewId="0">
      <pane ySplit="1" topLeftCell="A2" activePane="bottomLeft" state="frozen"/>
      <selection pane="bottomLeft" activeCell="I3" sqref="I3"/>
    </sheetView>
  </sheetViews>
  <sheetFormatPr defaultColWidth="9" defaultRowHeight="15" outlineLevelRow="1" outlineLevelCol="1" x14ac:dyDescent="0.25"/>
  <cols>
    <col min="1" max="1" width="11.7109375" style="12" bestFit="1" customWidth="1"/>
    <col min="2" max="2" width="10.85546875" bestFit="1" customWidth="1"/>
    <col min="3" max="3" width="8.42578125" bestFit="1" customWidth="1"/>
    <col min="4" max="4" width="10.28515625" customWidth="1" outlineLevel="1"/>
    <col min="5" max="5" width="19.28515625" customWidth="1" outlineLevel="1"/>
    <col min="6" max="6" width="27.28515625" bestFit="1" customWidth="1"/>
    <col min="7" max="7" width="52.140625" bestFit="1" customWidth="1"/>
    <col min="8" max="8" width="6.28515625" bestFit="1" customWidth="1"/>
    <col min="9" max="9" width="11.28515625" bestFit="1" customWidth="1"/>
    <col min="10" max="10" width="4.28515625" style="19" customWidth="1"/>
    <col min="11" max="11" width="10" style="20" bestFit="1" customWidth="1"/>
    <col min="12" max="12" width="15" style="25" bestFit="1" customWidth="1"/>
    <col min="13" max="13" width="20.85546875" style="1" bestFit="1" customWidth="1"/>
    <col min="14" max="14" width="69.28515625" style="71" bestFit="1" customWidth="1"/>
    <col min="16" max="16" width="11.28515625" bestFit="1" customWidth="1"/>
  </cols>
  <sheetData>
    <row r="1" spans="1:14" s="24" customFormat="1" ht="18" thickBot="1" x14ac:dyDescent="0.35">
      <c r="A1" s="38" t="s">
        <v>4</v>
      </c>
      <c r="B1" s="39" t="s">
        <v>5</v>
      </c>
      <c r="C1" s="39" t="s">
        <v>6</v>
      </c>
      <c r="D1" s="39" t="s">
        <v>7</v>
      </c>
      <c r="E1" s="39" t="s">
        <v>8</v>
      </c>
      <c r="F1" s="39" t="s">
        <v>9</v>
      </c>
      <c r="G1" s="39" t="s">
        <v>10</v>
      </c>
      <c r="H1" s="39" t="s">
        <v>11</v>
      </c>
      <c r="I1" s="39" t="s">
        <v>12</v>
      </c>
      <c r="J1" s="40" t="s">
        <v>13</v>
      </c>
      <c r="K1" s="41" t="s">
        <v>14</v>
      </c>
      <c r="L1" s="76" t="s">
        <v>15</v>
      </c>
      <c r="M1" s="75" t="s">
        <v>16</v>
      </c>
      <c r="N1" s="69" t="s">
        <v>17</v>
      </c>
    </row>
    <row r="2" spans="1:14" ht="15.75" thickTop="1" x14ac:dyDescent="0.25">
      <c r="A2" s="28">
        <f t="shared" ref="A2" si="0">B2</f>
        <v>42848</v>
      </c>
      <c r="B2" s="29">
        <v>42848</v>
      </c>
      <c r="C2" s="30">
        <f t="shared" ref="C2:C42" si="1">IF(A2="","",WEEKNUM(B2,2))</f>
        <v>17</v>
      </c>
      <c r="D2" s="30">
        <f t="shared" ref="D2:D42" si="2">IF(A2="","",YEAR((B2)))</f>
        <v>2017</v>
      </c>
      <c r="E2" s="30" t="s">
        <v>75</v>
      </c>
      <c r="F2" s="31" t="s">
        <v>19</v>
      </c>
      <c r="G2" s="31" t="s">
        <v>138</v>
      </c>
      <c r="H2" s="31" t="str">
        <f>IF(ISERROR(VLOOKUP(F2,Table3[[#All],[Type]],1,FALSE))=FALSE(),"",IF(F2="","",IFERROR(IFERROR(TræningsZone,StigningsløbZone),IF(F2="Intervalløb",IntervalZone,IF(F2="Temposkift",TemposkiftZone,IF(F2="Konkurrenceløb","N/A",IF(F2="Distanceløb",DistanceløbZone,"Ukendt træningstype")))))))</f>
        <v/>
      </c>
      <c r="I2" s="31" t="str">
        <f>IF(F2="Konkurrenceløb",KonkurrenceløbHastighed,IF(ISERROR(VLOOKUP(F2,Table3[[#All],[Type]],1,FALSE))=FALSE(),"",IF(F2="","",TræningsHastighed)))</f>
        <v/>
      </c>
      <c r="J2" s="30">
        <f ca="1">IF(ISERROR(VLOOKUP(F2,Table3[[#All],[Type]],1,FALSE))=FALSE(),SUMIF(OFFSET(B2,1,0,50),B2,OFFSET(J2,1,0,50)),IF(F2="","",IF(ISERROR(VLOOKUP(F2,TræningsZoner!B:B,1,FALSE))=FALSE(),NormalTid,IF(F2="Stigningsløb",StigningsløbTid,IF(F2="Intervalløb",IntervalTid,IF(F2="Temposkift",TemposkiftTid,IF(F2="Konkurrenceløb",KonkurrenceløbTid,IF(F2="Distanceløb",DistanceløbTid,"Ukendt træningstype"))))))))</f>
        <v>90</v>
      </c>
      <c r="K2" s="32">
        <f ca="1">IF(ISERROR(VLOOKUP(F2,Table3[[#All],[Type]],1,FALSE))=FALSE(),SUMIF(OFFSET(B2,1,0,50),B2,OFFSET(K2,1,0,50)),IF(F2="","",IF(ISERROR(VLOOKUP(F2,TræningsZoner!B:B,1,FALSE))=FALSE(),NormalDistance,IF(F2="Stigningsløb",StigningsløbDistance,IF(F2="Intervalløb",IntervalDistance,IF(F2="Temposkift",TemposkiftDistance,IF(F2="konkurrenceløb",KonkurrenceløbDistance,IF(F2="Distanceløb",DistanceløbDistance,"Ukendt træningstype"))))))))</f>
        <v>21.1</v>
      </c>
      <c r="L2" s="30"/>
      <c r="M2" s="31"/>
      <c r="N2" s="73"/>
    </row>
    <row r="3" spans="1:14" s="26" customFormat="1" outlineLevel="1" x14ac:dyDescent="0.25">
      <c r="A3" s="33"/>
      <c r="B3" s="34">
        <v>42848</v>
      </c>
      <c r="C3" s="30" t="str">
        <f t="shared" si="1"/>
        <v/>
      </c>
      <c r="D3" s="30" t="str">
        <f t="shared" si="2"/>
        <v/>
      </c>
      <c r="E3" s="30"/>
      <c r="F3" s="35" t="s">
        <v>20</v>
      </c>
      <c r="G3" s="35" t="s">
        <v>76</v>
      </c>
      <c r="H3" s="35" t="str">
        <f>IF(ISERROR(VLOOKUP(F3,Table3[[#All],[Type]],1,FALSE))=FALSE(),"",IF(F3="","",IFERROR(IFERROR(TræningsZone,StigningsløbZone),IF(F3="Intervalløb",IntervalZone,IF(F3="Temposkift",TemposkiftZone,IF(F3="Konkurrenceløb","N/A",IF(F3="Distanceløb",DistanceløbZone,"Ukendt træningstype")))))))</f>
        <v>N/A</v>
      </c>
      <c r="I3" s="35" t="str">
        <f>IF(F3="Konkurrenceløb",KonkurrenceløbHastighed,IF(ISERROR(VLOOKUP(F3,Table3[[#All],[Type]],1,FALSE))=FALSE(),"",IF(F3="","",TræningsHastighed)))</f>
        <v>4:16</v>
      </c>
      <c r="J3" s="36">
        <f ca="1">IF(ISERROR(VLOOKUP(F3,Table3[[#All],[Type]],1,FALSE))=FALSE(),SUMIF(OFFSET(B3,1,0,50),B3,OFFSET(J3,1,0,50)),IF(F3="","",IF(ISERROR(VLOOKUP(F3,TræningsZoner!B:B,1,FALSE))=FALSE(),NormalTid,IF(F3="Stigningsløb",StigningsløbTid,IF(F3="Intervalløb",IntervalTid,IF(F3="Temposkift",TemposkiftTid,IF(F3="Konkurrenceløb",KonkurrenceløbTid,IF(F3="Distanceløb",DistanceløbTid,"Ukendt træningstype"))))))))</f>
        <v>90</v>
      </c>
      <c r="K3" s="37">
        <f ca="1">IF(ISERROR(VLOOKUP(F3,Table3[[#All],[Type]],1,FALSE))=FALSE(),SUMIF(OFFSET(B3,1,0,50),B3,OFFSET(K3,1,0,50)),IF(F3="","",IF(ISERROR(VLOOKUP(F3,TræningsZoner!B:B,1,FALSE))=FALSE(),NormalDistance,IF(F3="Stigningsløb",StigningsløbDistance,IF(F3="Intervalløb",IntervalDistance,IF(F3="Temposkift",TemposkiftDistance,IF(F3="konkurrenceløb",KonkurrenceløbDistance,IF(F3="Distanceløb",DistanceløbDistance,"Ukendt træningstype"))))))))</f>
        <v>21.1</v>
      </c>
      <c r="L3" s="30"/>
      <c r="M3" s="31"/>
      <c r="N3" s="73"/>
    </row>
    <row r="4" spans="1:14" x14ac:dyDescent="0.25">
      <c r="A4" s="28">
        <f t="shared" ref="A4:A258" si="3">B4</f>
        <v>42847</v>
      </c>
      <c r="B4" s="29">
        <v>42847</v>
      </c>
      <c r="C4" s="30">
        <f t="shared" si="1"/>
        <v>17</v>
      </c>
      <c r="D4" s="30">
        <f t="shared" si="2"/>
        <v>2017</v>
      </c>
      <c r="E4" s="30" t="s">
        <v>75</v>
      </c>
      <c r="F4" s="31" t="s">
        <v>74</v>
      </c>
      <c r="G4" s="31"/>
      <c r="H4" s="31" t="str">
        <f>IF(ISERROR(VLOOKUP(F4,Table3[[#All],[Type]],1,FALSE))=FALSE(),"",IF(F4="","",IFERROR(IFERROR(TræningsZone,StigningsløbZone),IF(F4="Intervalløb",IntervalZone,IF(F4="Temposkift",TemposkiftZone,IF(F4="Konkurrenceløb","N/A",IF(F4="Distanceløb",DistanceløbZone,"Ukendt træningstype")))))))</f>
        <v/>
      </c>
      <c r="I4" s="31" t="str">
        <f>IF(F4="Konkurrenceløb",KonkurrenceløbHastighed,IF(ISERROR(VLOOKUP(F4,Table3[[#All],[Type]],1,FALSE))=FALSE(),"",IF(F4="","",TræningsHastighed)))</f>
        <v/>
      </c>
      <c r="J4" s="30">
        <f ca="1">IF(ISERROR(VLOOKUP(F4,Table3[[#All],[Type]],1,FALSE))=FALSE(),SUMIF(OFFSET(B4,1,0,50),B4,OFFSET(J4,1,0,50)),IF(F4="","",IF(ISERROR(VLOOKUP(F4,TræningsZoner!B:B,1,FALSE))=FALSE(),NormalTid,IF(F4="Stigningsløb",StigningsløbTid,IF(F4="Intervalløb",IntervalTid,IF(F4="Temposkift",TemposkiftTid,IF(F4="Konkurrenceløb",KonkurrenceløbTid,IF(F4="Distanceløb",DistanceløbTid,"Ukendt træningstype"))))))))</f>
        <v>23.56</v>
      </c>
      <c r="K4" s="32">
        <f ca="1">IF(ISERROR(VLOOKUP(F4,Table3[[#All],[Type]],1,FALSE))=FALSE(),SUMIF(OFFSET(B4,1,0,50),B4,OFFSET(K4,1,0,50)),IF(F4="","",IF(ISERROR(VLOOKUP(F4,TræningsZoner!B:B,1,FALSE))=FALSE(),NormalDistance,IF(F4="Stigningsløb",StigningsløbDistance,IF(F4="Intervalløb",IntervalDistance,IF(F4="Temposkift",TemposkiftDistance,IF(F4="konkurrenceløb",KonkurrenceløbDistance,IF(F4="Distanceløb",DistanceløbDistance,"Ukendt træningstype"))))))))</f>
        <v>3.4070175438596491</v>
      </c>
      <c r="L4" s="30"/>
      <c r="M4" s="31"/>
      <c r="N4" s="73"/>
    </row>
    <row r="5" spans="1:14" s="26" customFormat="1" hidden="1" outlineLevel="1" x14ac:dyDescent="0.25">
      <c r="A5" s="33"/>
      <c r="B5" s="34">
        <v>42847</v>
      </c>
      <c r="C5" s="30" t="str">
        <f t="shared" si="1"/>
        <v/>
      </c>
      <c r="D5" s="30" t="str">
        <f t="shared" si="2"/>
        <v/>
      </c>
      <c r="E5" s="30"/>
      <c r="F5" s="35" t="s">
        <v>23</v>
      </c>
      <c r="G5" s="35" t="s">
        <v>33</v>
      </c>
      <c r="H5" s="35" t="str">
        <f>IF(ISERROR(VLOOKUP(F5,Table3[[#All],[Type]],1,FALSE))=FALSE(),"",IF(F5="","",IFERROR(IFERROR(TræningsZone,StigningsløbZone),IF(F5="Intervalløb",IntervalZone,IF(F5="Temposkift",TemposkiftZone,IF(F5="Konkurrenceløb","N/A",IF(F5="Distanceløb",DistanceløbZone,"Ukendt træningstype")))))))</f>
        <v>Ae1</v>
      </c>
      <c r="I5" s="35" t="str">
        <f>IF(F5="Konkurrenceløb",KonkurrenceløbHastighed,IF(ISERROR(VLOOKUP(F5,Table3[[#All],[Type]],1,FALSE))=FALSE(),"",IF(F5="","",TræningsHastighed)))</f>
        <v>7:07,5</v>
      </c>
      <c r="J5" s="36">
        <f ca="1">IF(ISERROR(VLOOKUP(F5,Table3[[#All],[Type]],1,FALSE))=FALSE(),SUMIF(OFFSET(B5,1,0,50),B5,OFFSET(J5,1,0,50)),IF(F5="","",IF(ISERROR(VLOOKUP(F5,TræningsZoner!B:B,1,FALSE))=FALSE(),NormalTid,IF(F5="Stigningsløb",StigningsløbTid,IF(F5="Intervalløb",IntervalTid,IF(F5="Temposkift",TemposkiftTid,IF(F5="Konkurrenceløb",KonkurrenceløbTid,IF(F5="Distanceløb",DistanceløbTid,"Ukendt træningstype"))))))))</f>
        <v>20</v>
      </c>
      <c r="K5" s="37">
        <f ca="1">IF(ISERROR(VLOOKUP(F5,Table3[[#All],[Type]],1,FALSE))=FALSE(),SUMIF(OFFSET(B5,1,0,50),B5,OFFSET(K5,1,0,50)),IF(F5="","",IF(ISERROR(VLOOKUP(F5,TræningsZoner!B:B,1,FALSE))=FALSE(),NormalDistance,IF(F5="Stigningsløb",StigningsløbDistance,IF(F5="Intervalløb",IntervalDistance,IF(F5="Temposkift",TemposkiftDistance,IF(F5="konkurrenceløb",KonkurrenceløbDistance,IF(F5="Distanceløb",DistanceløbDistance,"Ukendt træningstype"))))))))</f>
        <v>2.807017543859649</v>
      </c>
      <c r="L5" s="30"/>
      <c r="M5" s="31"/>
      <c r="N5" s="73"/>
    </row>
    <row r="6" spans="1:14" s="26" customFormat="1" hidden="1" outlineLevel="1" x14ac:dyDescent="0.25">
      <c r="A6" s="33"/>
      <c r="B6" s="34">
        <v>42847</v>
      </c>
      <c r="C6" s="30" t="str">
        <f t="shared" si="1"/>
        <v/>
      </c>
      <c r="D6" s="30" t="str">
        <f t="shared" si="2"/>
        <v/>
      </c>
      <c r="E6" s="30"/>
      <c r="F6" s="35" t="s">
        <v>27</v>
      </c>
      <c r="G6" s="35" t="s">
        <v>77</v>
      </c>
      <c r="H6" s="35" t="str">
        <f>IF(ISERROR(VLOOKUP(F6,Table3[[#All],[Type]],1,FALSE))=FALSE(),"",IF(F6="","",IFERROR(IFERROR(TræningsZone,StigningsløbZone),IF(F6="Intervalløb",IntervalZone,IF(F6="Temposkift",TemposkiftZone,IF(F6="Konkurrenceløb","N/A",IF(F6="Distanceløb",DistanceløbZone,"Ukendt træningstype")))))))</f>
        <v>AT</v>
      </c>
      <c r="I6" s="35" t="str">
        <f>IF(F6="Konkurrenceløb",KonkurrenceløbHastighed,IF(ISERROR(VLOOKUP(F6,Table3[[#All],[Type]],1,FALSE))=FALSE(),"",IF(F6="","",TræningsHastighed)))</f>
        <v>5:56</v>
      </c>
      <c r="J6" s="36">
        <f ca="1">IF(ISERROR(VLOOKUP(F6,Table3[[#All],[Type]],1,FALSE))=FALSE(),SUMIF(OFFSET(B6,1,0,50),B6,OFFSET(J6,1,0,50)),IF(F6="","",IF(ISERROR(VLOOKUP(F6,TræningsZoner!B:B,1,FALSE))=FALSE(),NormalTid,IF(F6="Stigningsløb",StigningsløbTid,IF(F6="Intervalløb",IntervalTid,IF(F6="Temposkift",TemposkiftTid,IF(F6="Konkurrenceløb",KonkurrenceløbTid,IF(F6="Distanceløb",DistanceløbTid,"Ukendt træningstype"))))))))</f>
        <v>3.56</v>
      </c>
      <c r="K6" s="37">
        <f ca="1">IF(ISERROR(VLOOKUP(F6,Table3[[#All],[Type]],1,FALSE))=FALSE(),SUMIF(OFFSET(B6,1,0,50),B6,OFFSET(K6,1,0,50)),IF(F6="","",IF(ISERROR(VLOOKUP(F6,TræningsZoner!B:B,1,FALSE))=FALSE(),NormalDistance,IF(F6="Stigningsløb",StigningsløbDistance,IF(F6="Intervalløb",IntervalDistance,IF(F6="Temposkift",TemposkiftDistance,IF(F6="konkurrenceløb",KonkurrenceløbDistance,IF(F6="Distanceløb",DistanceløbDistance,"Ukendt træningstype"))))))))</f>
        <v>0.6</v>
      </c>
      <c r="L6" s="30"/>
      <c r="M6" s="31"/>
      <c r="N6" s="73"/>
    </row>
    <row r="7" spans="1:14" collapsed="1" x14ac:dyDescent="0.25">
      <c r="A7" s="28">
        <f t="shared" si="3"/>
        <v>42845</v>
      </c>
      <c r="B7" s="29">
        <v>42845</v>
      </c>
      <c r="C7" s="30">
        <f t="shared" si="1"/>
        <v>17</v>
      </c>
      <c r="D7" s="30">
        <f t="shared" si="2"/>
        <v>2017</v>
      </c>
      <c r="E7" s="30" t="s">
        <v>75</v>
      </c>
      <c r="F7" s="31" t="s">
        <v>22</v>
      </c>
      <c r="G7" s="31"/>
      <c r="H7" s="31" t="str">
        <f>IF(ISERROR(VLOOKUP(F7,Table3[[#All],[Type]],1,FALSE))=FALSE(),"",IF(F7="","",IFERROR(IFERROR(TræningsZone,StigningsløbZone),IF(F7="Intervalløb",IntervalZone,IF(F7="Temposkift",TemposkiftZone,IF(F7="Konkurrenceløb","N/A",IF(F7="Distanceløb",DistanceløbZone,"Ukendt træningstype")))))))</f>
        <v/>
      </c>
      <c r="I7" s="31" t="str">
        <f>IF(F7="Konkurrenceløb",KonkurrenceløbHastighed,IF(ISERROR(VLOOKUP(F7,Table3[[#All],[Type]],1,FALSE))=FALSE(),"",IF(F7="","",TræningsHastighed)))</f>
        <v/>
      </c>
      <c r="J7" s="30">
        <f ca="1">IF(ISERROR(VLOOKUP(F7,Table3[[#All],[Type]],1,FALSE))=FALSE(),SUMIF(OFFSET(B7,1,0,50),B7,OFFSET(J7,1,0,50)),IF(F7="","",IF(ISERROR(VLOOKUP(F7,TræningsZoner!B:B,1,FALSE))=FALSE(),NormalTid,IF(F7="Stigningsløb",StigningsløbTid,IF(F7="Intervalløb",IntervalTid,IF(F7="Temposkift",TemposkiftTid,IF(F7="Konkurrenceløb",KonkurrenceløbTid,IF(F7="Distanceløb",DistanceløbTid,"Ukendt træningstype"))))))))</f>
        <v>45</v>
      </c>
      <c r="K7" s="32">
        <f ca="1">IF(ISERROR(VLOOKUP(F7,Table3[[#All],[Type]],1,FALSE))=FALSE(),SUMIF(OFFSET(B7,1,0,50),B7,OFFSET(K7,1,0,50)),IF(F7="","",IF(ISERROR(VLOOKUP(F7,TræningsZoner!B:B,1,FALSE))=FALSE(),NormalDistance,IF(F7="Stigningsløb",StigningsløbDistance,IF(F7="Intervalløb",IntervalDistance,IF(F7="Temposkift",TemposkiftDistance,IF(F7="konkurrenceløb",KonkurrenceløbDistance,IF(F7="Distanceløb",DistanceløbDistance,"Ukendt træningstype"))))))))</f>
        <v>6.4567317169327811</v>
      </c>
      <c r="L7" s="30"/>
      <c r="M7" s="31"/>
      <c r="N7" s="73"/>
    </row>
    <row r="8" spans="1:14" s="26" customFormat="1" hidden="1" outlineLevel="1" x14ac:dyDescent="0.25">
      <c r="A8" s="33"/>
      <c r="B8" s="34">
        <v>42845</v>
      </c>
      <c r="C8" s="30" t="str">
        <f t="shared" si="1"/>
        <v/>
      </c>
      <c r="D8" s="30" t="str">
        <f t="shared" si="2"/>
        <v/>
      </c>
      <c r="E8" s="30"/>
      <c r="F8" s="35" t="s">
        <v>23</v>
      </c>
      <c r="G8" s="35" t="s">
        <v>33</v>
      </c>
      <c r="H8" s="35" t="str">
        <f>IF(ISERROR(VLOOKUP(F8,Table3[[#All],[Type]],1,FALSE))=FALSE(),"",IF(F8="","",IFERROR(IFERROR(TræningsZone,StigningsløbZone),IF(F8="Intervalløb",IntervalZone,IF(F8="Temposkift",TemposkiftZone,IF(F8="Konkurrenceløb","N/A",IF(F8="Distanceløb",DistanceløbZone,"Ukendt træningstype")))))))</f>
        <v>Ae1</v>
      </c>
      <c r="I8" s="35" t="str">
        <f>IF(F8="Konkurrenceløb",KonkurrenceløbHastighed,IF(ISERROR(VLOOKUP(F8,Table3[[#All],[Type]],1,FALSE))=FALSE(),"",IF(F8="","",TræningsHastighed)))</f>
        <v>7:07,5</v>
      </c>
      <c r="J8" s="36">
        <f ca="1">IF(ISERROR(VLOOKUP(F8,Table3[[#All],[Type]],1,FALSE))=FALSE(),SUMIF(OFFSET(B8,1,0,50),B8,OFFSET(J8,1,0,50)),IF(F8="","",IF(ISERROR(VLOOKUP(F8,TræningsZoner!B:B,1,FALSE))=FALSE(),NormalTid,IF(F8="Stigningsløb",StigningsløbTid,IF(F8="Intervalløb",IntervalTid,IF(F8="Temposkift",TemposkiftTid,IF(F8="Konkurrenceløb",KonkurrenceløbTid,IF(F8="Distanceløb",DistanceløbTid,"Ukendt træningstype"))))))))</f>
        <v>20</v>
      </c>
      <c r="K8" s="37">
        <f ca="1">IF(ISERROR(VLOOKUP(F8,Table3[[#All],[Type]],1,FALSE))=FALSE(),SUMIF(OFFSET(B8,1,0,50),B8,OFFSET(K8,1,0,50)),IF(F8="","",IF(ISERROR(VLOOKUP(F8,TræningsZoner!B:B,1,FALSE))=FALSE(),NormalDistance,IF(F8="Stigningsløb",StigningsløbDistance,IF(F8="Intervalløb",IntervalDistance,IF(F8="Temposkift",TemposkiftDistance,IF(F8="konkurrenceløb",KonkurrenceløbDistance,IF(F8="Distanceløb",DistanceløbDistance,"Ukendt træningstype"))))))))</f>
        <v>2.807017543859649</v>
      </c>
      <c r="L8" s="30"/>
      <c r="M8" s="31"/>
      <c r="N8" s="73"/>
    </row>
    <row r="9" spans="1:14" s="26" customFormat="1" hidden="1" outlineLevel="1" x14ac:dyDescent="0.25">
      <c r="A9" s="33"/>
      <c r="B9" s="34">
        <v>42845</v>
      </c>
      <c r="C9" s="30" t="str">
        <f t="shared" si="1"/>
        <v/>
      </c>
      <c r="D9" s="30" t="str">
        <f t="shared" si="2"/>
        <v/>
      </c>
      <c r="E9" s="30"/>
      <c r="F9" s="35" t="s">
        <v>49</v>
      </c>
      <c r="G9" s="35" t="s">
        <v>43</v>
      </c>
      <c r="H9" s="35" t="str">
        <f>IF(ISERROR(VLOOKUP(F9,Table3[[#All],[Type]],1,FALSE))=FALSE(),"",IF(F9="","",IFERROR(IFERROR(TræningsZone,StigningsløbZone),IF(F9="Intervalløb",IntervalZone,IF(F9="Temposkift",TemposkiftZone,IF(F9="Konkurrenceløb","N/A",IF(F9="Distanceløb",DistanceløbZone,"Ukendt træningstype")))))))</f>
        <v>AT</v>
      </c>
      <c r="I9" s="35" t="str">
        <f>IF(F9="Konkurrenceløb",KonkurrenceløbHastighed,IF(ISERROR(VLOOKUP(F9,Table3[[#All],[Type]],1,FALSE))=FALSE(),"",IF(F9="","",TræningsHastighed)))</f>
        <v>5:56</v>
      </c>
      <c r="J9" s="36">
        <f ca="1">IF(ISERROR(VLOOKUP(F9,Table3[[#All],[Type]],1,FALSE))=FALSE(),SUMIF(OFFSET(B9,1,0,50),B9,OFFSET(J9,1,0,50)),IF(F9="","",IF(ISERROR(VLOOKUP(F9,TræningsZoner!B:B,1,FALSE))=FALSE(),NormalTid,IF(F9="Stigningsløb",StigningsløbTid,IF(F9="Intervalløb",IntervalTid,IF(F9="Temposkift",TemposkiftTid,IF(F9="Konkurrenceløb",KonkurrenceløbTid,IF(F9="Distanceløb",DistanceløbTid,"Ukendt træningstype"))))))))</f>
        <v>5</v>
      </c>
      <c r="K9" s="37">
        <f ca="1">IF(ISERROR(VLOOKUP(F9,Table3[[#All],[Type]],1,FALSE))=FALSE(),SUMIF(OFFSET(B9,1,0,50),B9,OFFSET(K9,1,0,50)),IF(F9="","",IF(ISERROR(VLOOKUP(F9,TræningsZoner!B:B,1,FALSE))=FALSE(),NormalDistance,IF(F9="Stigningsløb",StigningsløbDistance,IF(F9="Intervalløb",IntervalDistance,IF(F9="Temposkift",TemposkiftDistance,IF(F9="konkurrenceløb",KonkurrenceløbDistance,IF(F9="Distanceløb",DistanceløbDistance,"Ukendt træningstype"))))))))</f>
        <v>0.84269662921348309</v>
      </c>
      <c r="L9" s="30"/>
      <c r="M9" s="31"/>
      <c r="N9" s="73"/>
    </row>
    <row r="10" spans="1:14" s="26" customFormat="1" hidden="1" outlineLevel="1" x14ac:dyDescent="0.25">
      <c r="A10" s="33"/>
      <c r="B10" s="34">
        <v>42845</v>
      </c>
      <c r="C10" s="30" t="str">
        <f t="shared" si="1"/>
        <v/>
      </c>
      <c r="D10" s="30" t="str">
        <f t="shared" si="2"/>
        <v/>
      </c>
      <c r="E10" s="30"/>
      <c r="F10" s="35" t="s">
        <v>23</v>
      </c>
      <c r="G10" s="35" t="s">
        <v>33</v>
      </c>
      <c r="H10" s="35" t="str">
        <f>IF(ISERROR(VLOOKUP(F10,Table3[[#All],[Type]],1,FALSE))=FALSE(),"",IF(F10="","",IFERROR(IFERROR(TræningsZone,StigningsløbZone),IF(F10="Intervalløb",IntervalZone,IF(F10="Temposkift",TemposkiftZone,IF(F10="Konkurrenceløb","N/A",IF(F10="Distanceløb",DistanceløbZone,"Ukendt træningstype")))))))</f>
        <v>Ae1</v>
      </c>
      <c r="I10" s="35" t="str">
        <f>IF(F10="Konkurrenceløb",KonkurrenceløbHastighed,IF(ISERROR(VLOOKUP(F10,Table3[[#All],[Type]],1,FALSE))=FALSE(),"",IF(F10="","",TræningsHastighed)))</f>
        <v>7:07,5</v>
      </c>
      <c r="J10" s="36">
        <f ca="1">IF(ISERROR(VLOOKUP(F10,Table3[[#All],[Type]],1,FALSE))=FALSE(),SUMIF(OFFSET(B10,1,0,50),B10,OFFSET(J10,1,0,50)),IF(F10="","",IF(ISERROR(VLOOKUP(F10,TræningsZoner!B:B,1,FALSE))=FALSE(),NormalTid,IF(F10="Stigningsløb",StigningsløbTid,IF(F10="Intervalløb",IntervalTid,IF(F10="Temposkift",TemposkiftTid,IF(F10="Konkurrenceløb",KonkurrenceløbTid,IF(F10="Distanceløb",DistanceløbTid,"Ukendt træningstype"))))))))</f>
        <v>20</v>
      </c>
      <c r="K10" s="37">
        <f ca="1">IF(ISERROR(VLOOKUP(F10,Table3[[#All],[Type]],1,FALSE))=FALSE(),SUMIF(OFFSET(B10,1,0,50),B10,OFFSET(K10,1,0,50)),IF(F10="","",IF(ISERROR(VLOOKUP(F10,TræningsZoner!B:B,1,FALSE))=FALSE(),NormalDistance,IF(F10="Stigningsløb",StigningsløbDistance,IF(F10="Intervalløb",IntervalDistance,IF(F10="Temposkift",TemposkiftDistance,IF(F10="konkurrenceløb",KonkurrenceløbDistance,IF(F10="Distanceløb",DistanceløbDistance,"Ukendt træningstype"))))))))</f>
        <v>2.807017543859649</v>
      </c>
      <c r="L10" s="30"/>
      <c r="M10" s="31"/>
      <c r="N10" s="73"/>
    </row>
    <row r="11" spans="1:14" collapsed="1" x14ac:dyDescent="0.25">
      <c r="A11" s="28">
        <f t="shared" si="3"/>
        <v>42842</v>
      </c>
      <c r="B11" s="29">
        <v>42842</v>
      </c>
      <c r="C11" s="30">
        <f t="shared" si="1"/>
        <v>17</v>
      </c>
      <c r="D11" s="30">
        <f t="shared" si="2"/>
        <v>2017</v>
      </c>
      <c r="E11" s="30" t="s">
        <v>75</v>
      </c>
      <c r="F11" s="31" t="s">
        <v>25</v>
      </c>
      <c r="G11" s="31"/>
      <c r="H11" s="31" t="str">
        <f>IF(ISERROR(VLOOKUP(F11,Table3[[#All],[Type]],1,FALSE))=FALSE(),"",IF(F11="","",IFERROR(IFERROR(TræningsZone,StigningsløbZone),IF(F11="Intervalløb",IntervalZone,IF(F11="Temposkift",TemposkiftZone,IF(F11="Konkurrenceløb","N/A",IF(F11="Distanceløb",DistanceløbZone,"Ukendt træningstype")))))))</f>
        <v/>
      </c>
      <c r="I11" s="31" t="str">
        <f>IF(F11="Konkurrenceløb",KonkurrenceløbHastighed,IF(ISERROR(VLOOKUP(F11,Table3[[#All],[Type]],1,FALSE))=FALSE(),"",IF(F11="","",TræningsHastighed)))</f>
        <v/>
      </c>
      <c r="J11" s="30">
        <f ca="1">IF(ISERROR(VLOOKUP(F11,Table3[[#All],[Type]],1,FALSE))=FALSE(),SUMIF(OFFSET(B11,1,0,50),B11,OFFSET(J11,1,0,50)),IF(F11="","",IF(ISERROR(VLOOKUP(F11,TræningsZoner!B:B,1,FALSE))=FALSE(),NormalTid,IF(F11="Stigningsløb",StigningsløbTid,IF(F11="Intervalløb",IntervalTid,IF(F11="Temposkift",TemposkiftTid,IF(F11="Konkurrenceløb",KonkurrenceløbTid,IF(F11="Distanceløb",DistanceløbTid,"Ukendt træningstype"))))))))</f>
        <v>66.603333333333339</v>
      </c>
      <c r="K11" s="32">
        <f ca="1">IF(ISERROR(VLOOKUP(F11,Table3[[#All],[Type]],1,FALSE))=FALSE(),SUMIF(OFFSET(B11,1,0,50),B11,OFFSET(K11,1,0,50)),IF(F11="","",IF(ISERROR(VLOOKUP(F11,TræningsZoner!B:B,1,FALSE))=FALSE(),NormalDistance,IF(F11="Stigningsløb",StigningsløbDistance,IF(F11="Intervalløb",IntervalDistance,IF(F11="Temposkift",TemposkiftDistance,IF(F11="konkurrenceløb",KonkurrenceløbDistance,IF(F11="Distanceløb",DistanceløbDistance,"Ukendt træningstype"))))))))</f>
        <v>9.7105263157894726</v>
      </c>
      <c r="L11" s="30"/>
      <c r="M11" s="31"/>
      <c r="N11" s="73"/>
    </row>
    <row r="12" spans="1:14" s="26" customFormat="1" hidden="1" outlineLevel="1" x14ac:dyDescent="0.25">
      <c r="A12" s="33"/>
      <c r="B12" s="34">
        <v>42842</v>
      </c>
      <c r="C12" s="30" t="str">
        <f t="shared" si="1"/>
        <v/>
      </c>
      <c r="D12" s="30" t="str">
        <f t="shared" si="2"/>
        <v/>
      </c>
      <c r="E12" s="30"/>
      <c r="F12" s="35" t="s">
        <v>23</v>
      </c>
      <c r="G12" s="35" t="s">
        <v>26</v>
      </c>
      <c r="H12" s="35" t="str">
        <f>IF(ISERROR(VLOOKUP(F12,Table3[[#All],[Type]],1,FALSE))=FALSE(),"",IF(F12="","",IFERROR(IFERROR(TræningsZone,StigningsløbZone),IF(F12="Intervalløb",IntervalZone,IF(F12="Temposkift",TemposkiftZone,IF(F12="Konkurrenceløb","N/A",IF(F12="Distanceløb",DistanceløbZone,"Ukendt træningstype")))))))</f>
        <v>Ae1</v>
      </c>
      <c r="I12" s="35" t="str">
        <f>IF(F12="Konkurrenceløb",KonkurrenceløbHastighed,IF(ISERROR(VLOOKUP(F12,Table3[[#All],[Type]],1,FALSE))=FALSE(),"",IF(F12="","",TræningsHastighed)))</f>
        <v>7:07,5</v>
      </c>
      <c r="J12" s="36">
        <f ca="1">IF(ISERROR(VLOOKUP(F12,Table3[[#All],[Type]],1,FALSE))=FALSE(),SUMIF(OFFSET(B12,1,0,50),B12,OFFSET(J12,1,0,50)),IF(F12="","",IF(ISERROR(VLOOKUP(F12,TræningsZoner!B:B,1,FALSE))=FALSE(),NormalTid,IF(F12="Stigningsløb",StigningsløbTid,IF(F12="Intervalløb",IntervalTid,IF(F12="Temposkift",TemposkiftTid,IF(F12="Konkurrenceløb",KonkurrenceløbTid,IF(F12="Distanceløb",DistanceløbTid,"Ukendt træningstype"))))))))</f>
        <v>15</v>
      </c>
      <c r="K12" s="37">
        <f ca="1">IF(ISERROR(VLOOKUP(F12,Table3[[#All],[Type]],1,FALSE))=FALSE(),SUMIF(OFFSET(B12,1,0,50),B12,OFFSET(K12,1,0,50)),IF(F12="","",IF(ISERROR(VLOOKUP(F12,TræningsZoner!B:B,1,FALSE))=FALSE(),NormalDistance,IF(F12="Stigningsløb",StigningsløbDistance,IF(F12="Intervalløb",IntervalDistance,IF(F12="Temposkift",TemposkiftDistance,IF(F12="konkurrenceløb",KonkurrenceløbDistance,IF(F12="Distanceløb",DistanceløbDistance,"Ukendt træningstype"))))))))</f>
        <v>2.1052631578947367</v>
      </c>
      <c r="L12" s="30"/>
      <c r="M12" s="31"/>
      <c r="N12" s="73"/>
    </row>
    <row r="13" spans="1:14" s="26" customFormat="1" hidden="1" outlineLevel="1" x14ac:dyDescent="0.25">
      <c r="A13" s="33"/>
      <c r="B13" s="34">
        <v>42842</v>
      </c>
      <c r="C13" s="30" t="str">
        <f t="shared" si="1"/>
        <v/>
      </c>
      <c r="D13" s="30" t="str">
        <f t="shared" si="2"/>
        <v/>
      </c>
      <c r="E13" s="30"/>
      <c r="F13" s="35" t="s">
        <v>27</v>
      </c>
      <c r="G13" s="35" t="s">
        <v>28</v>
      </c>
      <c r="H13" s="35" t="str">
        <f>IF(ISERROR(VLOOKUP(F13,Table3[[#All],[Type]],1,FALSE))=FALSE(),"",IF(F13="","",IFERROR(IFERROR(TræningsZone,StigningsløbZone),IF(F13="Intervalløb",IntervalZone,IF(F13="Temposkift",TemposkiftZone,IF(F13="Konkurrenceløb","N/A",IF(F13="Distanceløb",DistanceløbZone,"Ukendt træningstype")))))))</f>
        <v>AT</v>
      </c>
      <c r="I13" s="35" t="str">
        <f>IF(F13="Konkurrenceløb",KonkurrenceløbHastighed,IF(ISERROR(VLOOKUP(F13,Table3[[#All],[Type]],1,FALSE))=FALSE(),"",IF(F13="","",TræningsHastighed)))</f>
        <v>5:56</v>
      </c>
      <c r="J13" s="36">
        <f ca="1">IF(ISERROR(VLOOKUP(F13,Table3[[#All],[Type]],1,FALSE))=FALSE(),SUMIF(OFFSET(B13,1,0,50),B13,OFFSET(J13,1,0,50)),IF(F13="","",IF(ISERROR(VLOOKUP(F13,TræningsZoner!B:B,1,FALSE))=FALSE(),NormalTid,IF(F13="Stigningsløb",StigningsløbTid,IF(F13="Intervalløb",IntervalTid,IF(F13="Temposkift",TemposkiftTid,IF(F13="Konkurrenceløb",KonkurrenceløbTid,IF(F13="Distanceløb",DistanceløbTid,"Ukendt træningstype"))))))))</f>
        <v>1.78</v>
      </c>
      <c r="K13" s="37">
        <f ca="1">IF(ISERROR(VLOOKUP(F13,Table3[[#All],[Type]],1,FALSE))=FALSE(),SUMIF(OFFSET(B13,1,0,50),B13,OFFSET(K13,1,0,50)),IF(F13="","",IF(ISERROR(VLOOKUP(F13,TræningsZoner!B:B,1,FALSE))=FALSE(),NormalDistance,IF(F13="Stigningsløb",StigningsløbDistance,IF(F13="Intervalløb",IntervalDistance,IF(F13="Temposkift",TemposkiftDistance,IF(F13="konkurrenceløb",KonkurrenceløbDistance,IF(F13="Distanceløb",DistanceløbDistance,"Ukendt træningstype"))))))))</f>
        <v>0.3</v>
      </c>
      <c r="L13" s="30"/>
      <c r="M13" s="31"/>
      <c r="N13" s="73"/>
    </row>
    <row r="14" spans="1:14" s="26" customFormat="1" hidden="1" outlineLevel="1" x14ac:dyDescent="0.25">
      <c r="A14" s="33"/>
      <c r="B14" s="34">
        <v>42842</v>
      </c>
      <c r="C14" s="30" t="str">
        <f t="shared" si="1"/>
        <v/>
      </c>
      <c r="D14" s="30" t="str">
        <f t="shared" si="2"/>
        <v/>
      </c>
      <c r="E14" s="30"/>
      <c r="F14" s="35" t="s">
        <v>29</v>
      </c>
      <c r="G14" s="35" t="s">
        <v>78</v>
      </c>
      <c r="H14" s="35" t="str">
        <f>IF(ISERROR(VLOOKUP(F14,Table3[[#All],[Type]],1,FALSE))=FALSE(),"",IF(F14="","",IFERROR(IFERROR(TræningsZone,StigningsløbZone),IF(F14="Intervalløb",IntervalZone,IF(F14="Temposkift",TemposkiftZone,IF(F14="Konkurrenceløb","N/A",IF(F14="Distanceløb",DistanceløbZone,"Ukendt træningstype")))))))</f>
        <v>An1</v>
      </c>
      <c r="I14" s="35" t="str">
        <f>IF(F14="Konkurrenceløb",KonkurrenceløbHastighed,IF(ISERROR(VLOOKUP(F14,Table3[[#All],[Type]],1,FALSE))=FALSE(),"",IF(F14="","",TræningsHastighed)))</f>
        <v>5:42,5</v>
      </c>
      <c r="J14" s="36">
        <f ca="1">IF(ISERROR(VLOOKUP(F14,Table3[[#All],[Type]],1,FALSE))=FALSE(),SUMIF(OFFSET(B14,1,0,50),B14,OFFSET(J14,1,0,50)),IF(F14="","",IF(ISERROR(VLOOKUP(F14,TræningsZoner!B:B,1,FALSE))=FALSE(),NormalTid,IF(F14="Stigningsløb",StigningsløbTid,IF(F14="Intervalløb",IntervalTid,IF(F14="Temposkift",TemposkiftTid,IF(F14="Konkurrenceløb",KonkurrenceløbTid,IF(F14="Distanceløb",DistanceløbTid,"Ukendt træningstype"))))))))</f>
        <v>34.823333333333338</v>
      </c>
      <c r="K14" s="37">
        <f ca="1">IF(ISERROR(VLOOKUP(F14,Table3[[#All],[Type]],1,FALSE))=FALSE(),SUMIF(OFFSET(B14,1,0,50),B14,OFFSET(K14,1,0,50)),IF(F14="","",IF(ISERROR(VLOOKUP(F14,TræningsZoner!B:B,1,FALSE))=FALSE(),NormalDistance,IF(F14="Stigningsløb",StigningsløbDistance,IF(F14="Intervalløb",IntervalDistance,IF(F14="Temposkift",TemposkiftDistance,IF(F14="konkurrenceløb",KonkurrenceløbDistance,IF(F14="Distanceløb",DistanceløbDistance,"Ukendt træningstype"))))))))</f>
        <v>5.2</v>
      </c>
      <c r="L14" s="30"/>
      <c r="M14" s="31"/>
      <c r="N14" s="73"/>
    </row>
    <row r="15" spans="1:14" s="26" customFormat="1" hidden="1" outlineLevel="1" x14ac:dyDescent="0.25">
      <c r="A15" s="33"/>
      <c r="B15" s="34">
        <v>42842</v>
      </c>
      <c r="C15" s="30" t="str">
        <f t="shared" si="1"/>
        <v/>
      </c>
      <c r="D15" s="30" t="str">
        <f t="shared" si="2"/>
        <v/>
      </c>
      <c r="E15" s="30"/>
      <c r="F15" s="35" t="s">
        <v>23</v>
      </c>
      <c r="G15" s="35" t="s">
        <v>26</v>
      </c>
      <c r="H15" s="35" t="str">
        <f>IF(ISERROR(VLOOKUP(F15,Table3[[#All],[Type]],1,FALSE))=FALSE(),"",IF(F15="","",IFERROR(IFERROR(TræningsZone,StigningsløbZone),IF(F15="Intervalløb",IntervalZone,IF(F15="Temposkift",TemposkiftZone,IF(F15="Konkurrenceløb","N/A",IF(F15="Distanceløb",DistanceløbZone,"Ukendt træningstype")))))))</f>
        <v>Ae1</v>
      </c>
      <c r="I15" s="35" t="str">
        <f>IF(F15="Konkurrenceløb",KonkurrenceløbHastighed,IF(ISERROR(VLOOKUP(F15,Table3[[#All],[Type]],1,FALSE))=FALSE(),"",IF(F15="","",TræningsHastighed)))</f>
        <v>7:07,5</v>
      </c>
      <c r="J15" s="36">
        <f ca="1">IF(ISERROR(VLOOKUP(F15,Table3[[#All],[Type]],1,FALSE))=FALSE(),SUMIF(OFFSET(B15,1,0,50),B15,OFFSET(J15,1,0,50)),IF(F15="","",IF(ISERROR(VLOOKUP(F15,TræningsZoner!B:B,1,FALSE))=FALSE(),NormalTid,IF(F15="Stigningsløb",StigningsløbTid,IF(F15="Intervalløb",IntervalTid,IF(F15="Temposkift",TemposkiftTid,IF(F15="Konkurrenceløb",KonkurrenceløbTid,IF(F15="Distanceløb",DistanceløbTid,"Ukendt træningstype"))))))))</f>
        <v>15</v>
      </c>
      <c r="K15" s="37">
        <f ca="1">IF(ISERROR(VLOOKUP(F15,Table3[[#All],[Type]],1,FALSE))=FALSE(),SUMIF(OFFSET(B15,1,0,50),B15,OFFSET(K15,1,0,50)),IF(F15="","",IF(ISERROR(VLOOKUP(F15,TræningsZoner!B:B,1,FALSE))=FALSE(),NormalDistance,IF(F15="Stigningsløb",StigningsløbDistance,IF(F15="Intervalløb",IntervalDistance,IF(F15="Temposkift",TemposkiftDistance,IF(F15="konkurrenceløb",KonkurrenceløbDistance,IF(F15="Distanceløb",DistanceløbDistance,"Ukendt træningstype"))))))))</f>
        <v>2.1052631578947367</v>
      </c>
      <c r="L15" s="30"/>
      <c r="M15" s="31"/>
      <c r="N15" s="73"/>
    </row>
    <row r="16" spans="1:14" collapsed="1" x14ac:dyDescent="0.25">
      <c r="A16" s="28">
        <f t="shared" si="3"/>
        <v>42840</v>
      </c>
      <c r="B16" s="29">
        <v>42840</v>
      </c>
      <c r="C16" s="30">
        <f t="shared" si="1"/>
        <v>16</v>
      </c>
      <c r="D16" s="30">
        <f t="shared" si="2"/>
        <v>2017</v>
      </c>
      <c r="E16" s="30" t="s">
        <v>75</v>
      </c>
      <c r="F16" s="31" t="s">
        <v>31</v>
      </c>
      <c r="G16" s="31"/>
      <c r="H16" s="31" t="str">
        <f>IF(ISERROR(VLOOKUP(F16,Table3[[#All],[Type]],1,FALSE))=FALSE(),"",IF(F16="","",IFERROR(IFERROR(TræningsZone,StigningsløbZone),IF(F16="Intervalløb",IntervalZone,IF(F16="Temposkift",TemposkiftZone,IF(F16="Konkurrenceløb","N/A",IF(F16="Distanceløb",DistanceløbZone,"Ukendt træningstype")))))))</f>
        <v/>
      </c>
      <c r="I16" s="31" t="str">
        <f>IF(F16="Konkurrenceløb",KonkurrenceløbHastighed,IF(ISERROR(VLOOKUP(F16,Table3[[#All],[Type]],1,FALSE))=FALSE(),"",IF(F16="","",TræningsHastighed)))</f>
        <v/>
      </c>
      <c r="J16" s="30">
        <f ca="1">IF(ISERROR(VLOOKUP(F16,Table3[[#All],[Type]],1,FALSE))=FALSE(),SUMIF(OFFSET(B16,1,0,50),B16,OFFSET(J16,1,0,50)),IF(F16="","",IF(ISERROR(VLOOKUP(F16,TræningsZoner!B:B,1,FALSE))=FALSE(),NormalTid,IF(F16="Stigningsløb",StigningsløbTid,IF(F16="Intervalløb",IntervalTid,IF(F16="Temposkift",TemposkiftTid,IF(F16="Konkurrenceløb",KonkurrenceløbTid,IF(F16="Distanceløb",DistanceløbTid,"Ukendt træningstype"))))))))</f>
        <v>60</v>
      </c>
      <c r="K16" s="32">
        <f ca="1">IF(ISERROR(VLOOKUP(F16,Table3[[#All],[Type]],1,FALSE))=FALSE(),SUMIF(OFFSET(B16,1,0,50),B16,OFFSET(K16,1,0,50)),IF(F16="","",IF(ISERROR(VLOOKUP(F16,TræningsZoner!B:B,1,FALSE))=FALSE(),NormalDistance,IF(F16="Stigningsløb",StigningsløbDistance,IF(F16="Intervalløb",IntervalDistance,IF(F16="Temposkift",TemposkiftDistance,IF(F16="konkurrenceløb",KonkurrenceløbDistance,IF(F16="Distanceløb",DistanceløbDistance,"Ukendt træningstype"))))))))</f>
        <v>7.3559113815078607</v>
      </c>
      <c r="L16" s="30"/>
      <c r="M16" s="31"/>
      <c r="N16" s="73"/>
    </row>
    <row r="17" spans="1:14" s="26" customFormat="1" hidden="1" outlineLevel="1" x14ac:dyDescent="0.25">
      <c r="A17" s="33"/>
      <c r="B17" s="34">
        <v>42840</v>
      </c>
      <c r="C17" s="30" t="str">
        <f t="shared" si="1"/>
        <v/>
      </c>
      <c r="D17" s="30" t="str">
        <f t="shared" si="2"/>
        <v/>
      </c>
      <c r="E17" s="30"/>
      <c r="F17" s="35" t="s">
        <v>41</v>
      </c>
      <c r="G17" s="35" t="s">
        <v>33</v>
      </c>
      <c r="H17" s="35" t="str">
        <f>IF(ISERROR(VLOOKUP(F17,Table3[[#All],[Type]],1,FALSE))=FALSE(),"",IF(F17="","",IFERROR(IFERROR(TræningsZone,StigningsløbZone),IF(F17="Intervalløb",IntervalZone,IF(F17="Temposkift",TemposkiftZone,IF(F17="Konkurrenceløb","N/A",IF(F17="Distanceløb",DistanceløbZone,"Ukendt træningstype")))))))</f>
        <v>Rest</v>
      </c>
      <c r="I17" s="35" t="str">
        <f>IF(F17="Konkurrenceløb",KonkurrenceløbHastighed,IF(ISERROR(VLOOKUP(F17,Table3[[#All],[Type]],1,FALSE))=FALSE(),"",IF(F17="","",TræningsHastighed)))</f>
        <v>9:59,5</v>
      </c>
      <c r="J17" s="36">
        <f ca="1">IF(ISERROR(VLOOKUP(F17,Table3[[#All],[Type]],1,FALSE))=FALSE(),SUMIF(OFFSET(B17,1,0,50),B17,OFFSET(J17,1,0,50)),IF(F17="","",IF(ISERROR(VLOOKUP(F17,TræningsZoner!B:B,1,FALSE))=FALSE(),NormalTid,IF(F17="Stigningsløb",StigningsløbTid,IF(F17="Intervalløb",IntervalTid,IF(F17="Temposkift",TemposkiftTid,IF(F17="Konkurrenceløb",KonkurrenceløbTid,IF(F17="Distanceløb",DistanceløbTid,"Ukendt træningstype"))))))))</f>
        <v>20</v>
      </c>
      <c r="K17" s="37">
        <f ca="1">IF(ISERROR(VLOOKUP(F17,Table3[[#All],[Type]],1,FALSE))=FALSE(),SUMIF(OFFSET(B17,1,0,50),B17,OFFSET(K17,1,0,50)),IF(F17="","",IF(ISERROR(VLOOKUP(F17,TræningsZoner!B:B,1,FALSE))=FALSE(),NormalDistance,IF(F17="Stigningsløb",StigningsløbDistance,IF(F17="Intervalløb",IntervalDistance,IF(F17="Temposkift",TemposkiftDistance,IF(F17="konkurrenceløb",KonkurrenceløbDistance,IF(F17="Distanceløb",DistanceløbDistance,"Ukendt træningstype"))))))))</f>
        <v>2.0016680567139282</v>
      </c>
      <c r="L17" s="30"/>
      <c r="M17" s="31"/>
      <c r="N17" s="73"/>
    </row>
    <row r="18" spans="1:14" s="26" customFormat="1" hidden="1" outlineLevel="1" x14ac:dyDescent="0.25">
      <c r="A18" s="33"/>
      <c r="B18" s="34">
        <v>42840</v>
      </c>
      <c r="C18" s="30" t="str">
        <f t="shared" si="1"/>
        <v/>
      </c>
      <c r="D18" s="30" t="str">
        <f t="shared" si="2"/>
        <v/>
      </c>
      <c r="E18" s="30"/>
      <c r="F18" s="35" t="s">
        <v>23</v>
      </c>
      <c r="G18" s="35" t="s">
        <v>33</v>
      </c>
      <c r="H18" s="35" t="str">
        <f>IF(ISERROR(VLOOKUP(F18,Table3[[#All],[Type]],1,FALSE))=FALSE(),"",IF(F18="","",IFERROR(IFERROR(TræningsZone,StigningsløbZone),IF(F18="Intervalløb",IntervalZone,IF(F18="Temposkift",TemposkiftZone,IF(F18="Konkurrenceløb","N/A",IF(F18="Distanceløb",DistanceløbZone,"Ukendt træningstype")))))))</f>
        <v>Ae1</v>
      </c>
      <c r="I18" s="35" t="str">
        <f>IF(F18="Konkurrenceløb",KonkurrenceløbHastighed,IF(ISERROR(VLOOKUP(F18,Table3[[#All],[Type]],1,FALSE))=FALSE(),"",IF(F18="","",TræningsHastighed)))</f>
        <v>7:07,5</v>
      </c>
      <c r="J18" s="36">
        <f ca="1">IF(ISERROR(VLOOKUP(F18,Table3[[#All],[Type]],1,FALSE))=FALSE(),SUMIF(OFFSET(B18,1,0,50),B18,OFFSET(J18,1,0,50)),IF(F18="","",IF(ISERROR(VLOOKUP(F18,TræningsZoner!B:B,1,FALSE))=FALSE(),NormalTid,IF(F18="Stigningsløb",StigningsløbTid,IF(F18="Intervalløb",IntervalTid,IF(F18="Temposkift",TemposkiftTid,IF(F18="Konkurrenceløb",KonkurrenceløbTid,IF(F18="Distanceløb",DistanceløbTid,"Ukendt træningstype"))))))))</f>
        <v>20</v>
      </c>
      <c r="K18" s="37">
        <f ca="1">IF(ISERROR(VLOOKUP(F18,Table3[[#All],[Type]],1,FALSE))=FALSE(),SUMIF(OFFSET(B18,1,0,50),B18,OFFSET(K18,1,0,50)),IF(F18="","",IF(ISERROR(VLOOKUP(F18,TræningsZoner!B:B,1,FALSE))=FALSE(),NormalDistance,IF(F18="Stigningsløb",StigningsløbDistance,IF(F18="Intervalløb",IntervalDistance,IF(F18="Temposkift",TemposkiftDistance,IF(F18="konkurrenceløb",KonkurrenceløbDistance,IF(F18="Distanceløb",DistanceløbDistance,"Ukendt træningstype"))))))))</f>
        <v>2.807017543859649</v>
      </c>
      <c r="L18" s="30"/>
      <c r="M18" s="31"/>
      <c r="N18" s="73"/>
    </row>
    <row r="19" spans="1:14" s="26" customFormat="1" hidden="1" outlineLevel="1" x14ac:dyDescent="0.25">
      <c r="A19" s="33"/>
      <c r="B19" s="34">
        <v>42840</v>
      </c>
      <c r="C19" s="30" t="str">
        <f t="shared" si="1"/>
        <v/>
      </c>
      <c r="D19" s="30" t="str">
        <f t="shared" si="2"/>
        <v/>
      </c>
      <c r="E19" s="30"/>
      <c r="F19" s="35" t="s">
        <v>32</v>
      </c>
      <c r="G19" s="35" t="s">
        <v>34</v>
      </c>
      <c r="H19" s="35" t="str">
        <f>IF(ISERROR(VLOOKUP(F19,Table3[[#All],[Type]],1,FALSE))=FALSE(),"",IF(F19="","",IFERROR(IFERROR(TræningsZone,StigningsløbZone),IF(F19="Intervalløb",IntervalZone,IF(F19="Temposkift",TemposkiftZone,IF(F19="Konkurrenceløb","N/A",IF(F19="Distanceløb",DistanceløbZone,"Ukendt træningstype")))))))</f>
        <v>Ae2</v>
      </c>
      <c r="I19" s="35" t="str">
        <f>IF(F19="Konkurrenceløb",KonkurrenceløbHastighed,IF(ISERROR(VLOOKUP(F19,Table3[[#All],[Type]],1,FALSE))=FALSE(),"",IF(F19="","",TræningsHastighed)))</f>
        <v>6:28</v>
      </c>
      <c r="J19" s="36">
        <f ca="1">IF(ISERROR(VLOOKUP(F19,Table3[[#All],[Type]],1,FALSE))=FALSE(),SUMIF(OFFSET(B19,1,0,50),B19,OFFSET(J19,1,0,50)),IF(F19="","",IF(ISERROR(VLOOKUP(F19,TræningsZoner!B:B,1,FALSE))=FALSE(),NormalTid,IF(F19="Stigningsløb",StigningsløbTid,IF(F19="Intervalløb",IntervalTid,IF(F19="Temposkift",TemposkiftTid,IF(F19="Konkurrenceløb",KonkurrenceløbTid,IF(F19="Distanceløb",DistanceløbTid,"Ukendt træningstype"))))))))</f>
        <v>10</v>
      </c>
      <c r="K19" s="37">
        <f ca="1">IF(ISERROR(VLOOKUP(F19,Table3[[#All],[Type]],1,FALSE))=FALSE(),SUMIF(OFFSET(B19,1,0,50),B19,OFFSET(K19,1,0,50)),IF(F19="","",IF(ISERROR(VLOOKUP(F19,TræningsZoner!B:B,1,FALSE))=FALSE(),NormalDistance,IF(F19="Stigningsløb",StigningsløbDistance,IF(F19="Intervalløb",IntervalDistance,IF(F19="Temposkift",TemposkiftDistance,IF(F19="konkurrenceløb",KonkurrenceløbDistance,IF(F19="Distanceløb",DistanceløbDistance,"Ukendt træningstype"))))))))</f>
        <v>1.5463917525773196</v>
      </c>
      <c r="L19" s="30"/>
      <c r="M19" s="31"/>
      <c r="N19" s="73"/>
    </row>
    <row r="20" spans="1:14" s="26" customFormat="1" hidden="1" outlineLevel="1" x14ac:dyDescent="0.25">
      <c r="A20" s="33"/>
      <c r="B20" s="34">
        <v>42840</v>
      </c>
      <c r="C20" s="30" t="str">
        <f t="shared" si="1"/>
        <v/>
      </c>
      <c r="D20" s="30" t="str">
        <f t="shared" si="2"/>
        <v/>
      </c>
      <c r="E20" s="30"/>
      <c r="F20" s="35" t="s">
        <v>41</v>
      </c>
      <c r="G20" s="35" t="s">
        <v>34</v>
      </c>
      <c r="H20" s="35" t="str">
        <f>IF(ISERROR(VLOOKUP(F20,Table3[[#All],[Type]],1,FALSE))=FALSE(),"",IF(F20="","",IFERROR(IFERROR(TræningsZone,StigningsløbZone),IF(F20="Intervalløb",IntervalZone,IF(F20="Temposkift",TemposkiftZone,IF(F20="Konkurrenceløb","N/A",IF(F20="Distanceløb",DistanceløbZone,"Ukendt træningstype")))))))</f>
        <v>Rest</v>
      </c>
      <c r="I20" s="35" t="str">
        <f>IF(F20="Konkurrenceløb",KonkurrenceløbHastighed,IF(ISERROR(VLOOKUP(F20,Table3[[#All],[Type]],1,FALSE))=FALSE(),"",IF(F20="","",TræningsHastighed)))</f>
        <v>9:59,5</v>
      </c>
      <c r="J20" s="36">
        <f ca="1">IF(ISERROR(VLOOKUP(F20,Table3[[#All],[Type]],1,FALSE))=FALSE(),SUMIF(OFFSET(B20,1,0,50),B20,OFFSET(J20,1,0,50)),IF(F20="","",IF(ISERROR(VLOOKUP(F20,TræningsZoner!B:B,1,FALSE))=FALSE(),NormalTid,IF(F20="Stigningsløb",StigningsløbTid,IF(F20="Intervalløb",IntervalTid,IF(F20="Temposkift",TemposkiftTid,IF(F20="Konkurrenceløb",KonkurrenceløbTid,IF(F20="Distanceløb",DistanceløbTid,"Ukendt træningstype"))))))))</f>
        <v>10</v>
      </c>
      <c r="K20" s="37">
        <f ca="1">IF(ISERROR(VLOOKUP(F20,Table3[[#All],[Type]],1,FALSE))=FALSE(),SUMIF(OFFSET(B20,1,0,50),B20,OFFSET(K20,1,0,50)),IF(F20="","",IF(ISERROR(VLOOKUP(F20,TræningsZoner!B:B,1,FALSE))=FALSE(),NormalDistance,IF(F20="Stigningsløb",StigningsløbDistance,IF(F20="Intervalløb",IntervalDistance,IF(F20="Temposkift",TemposkiftDistance,IF(F20="konkurrenceløb",KonkurrenceløbDistance,IF(F20="Distanceløb",DistanceløbDistance,"Ukendt træningstype"))))))))</f>
        <v>1.0008340283569641</v>
      </c>
      <c r="L20" s="30"/>
      <c r="M20" s="31"/>
      <c r="N20" s="73"/>
    </row>
    <row r="21" spans="1:14" s="1" customFormat="1" collapsed="1" x14ac:dyDescent="0.25">
      <c r="A21" s="28">
        <f t="shared" si="3"/>
        <v>42838</v>
      </c>
      <c r="B21" s="29">
        <v>42838</v>
      </c>
      <c r="C21" s="30">
        <f t="shared" si="1"/>
        <v>16</v>
      </c>
      <c r="D21" s="30">
        <f t="shared" si="2"/>
        <v>2017</v>
      </c>
      <c r="E21" s="30" t="s">
        <v>75</v>
      </c>
      <c r="F21" s="31" t="s">
        <v>35</v>
      </c>
      <c r="G21" s="31"/>
      <c r="H21" s="31" t="str">
        <f>IF(ISERROR(VLOOKUP(F21,Table3[[#All],[Type]],1,FALSE))=FALSE(),"",IF(F21="","",IFERROR(IFERROR(TræningsZone,StigningsløbZone),IF(F21="Intervalløb",IntervalZone,IF(F21="Temposkift",TemposkiftZone,IF(F21="Konkurrenceløb","N/A",IF(F21="Distanceløb",DistanceløbZone,"Ukendt træningstype")))))))</f>
        <v/>
      </c>
      <c r="I21" s="31" t="str">
        <f>IF(F21="Konkurrenceløb",KonkurrenceløbHastighed,IF(ISERROR(VLOOKUP(F21,Table3[[#All],[Type]],1,FALSE))=FALSE(),"",IF(F21="","",TræningsHastighed)))</f>
        <v/>
      </c>
      <c r="J21" s="30">
        <f ca="1">IF(ISERROR(VLOOKUP(F21,Table3[[#All],[Type]],1,FALSE))=FALSE(),SUMIF(OFFSET(B21,1,0,50),B21,OFFSET(J21,1,0,50)),IF(F21="","",IF(ISERROR(VLOOKUP(F21,TræningsZoner!B:B,1,FALSE))=FALSE(),NormalTid,IF(F21="Stigningsløb",StigningsløbTid,IF(F21="Intervalløb",IntervalTid,IF(F21="Temposkift",TemposkiftTid,IF(F21="Konkurrenceløb",KonkurrenceløbTid,IF(F21="Distanceløb",DistanceløbTid,"Ukendt træningstype"))))))))</f>
        <v>71.339166666666671</v>
      </c>
      <c r="K21" s="32">
        <f ca="1">IF(ISERROR(VLOOKUP(F21,Table3[[#All],[Type]],1,FALSE))=FALSE(),SUMIF(OFFSET(B21,1,0,50),B21,OFFSET(K21,1,0,50)),IF(F21="","",IF(ISERROR(VLOOKUP(F21,TræningsZoner!B:B,1,FALSE))=FALSE(),NormalDistance,IF(F21="Stigningsløb",StigningsløbDistance,IF(F21="Intervalløb",IntervalDistance,IF(F21="Temposkift",TemposkiftDistance,IF(F21="konkurrenceløb",KonkurrenceløbDistance,IF(F21="Distanceløb",DistanceløbDistance,"Ukendt træningstype"))))))))</f>
        <v>10.710776524296563</v>
      </c>
      <c r="L21" s="30"/>
      <c r="M21" s="31"/>
      <c r="N21" s="73"/>
    </row>
    <row r="22" spans="1:14" s="26" customFormat="1" hidden="1" outlineLevel="1" x14ac:dyDescent="0.25">
      <c r="A22" s="33"/>
      <c r="B22" s="34">
        <v>42838</v>
      </c>
      <c r="C22" s="30" t="str">
        <f t="shared" si="1"/>
        <v/>
      </c>
      <c r="D22" s="30" t="str">
        <f t="shared" si="2"/>
        <v/>
      </c>
      <c r="E22" s="30"/>
      <c r="F22" s="35" t="s">
        <v>23</v>
      </c>
      <c r="G22" s="35" t="s">
        <v>26</v>
      </c>
      <c r="H22" s="35" t="str">
        <f>IF(ISERROR(VLOOKUP(F22,Table3[[#All],[Type]],1,FALSE))=FALSE(),"",IF(F22="","",IFERROR(IFERROR(TræningsZone,StigningsløbZone),IF(F22="Intervalløb",IntervalZone,IF(F22="Temposkift",TemposkiftZone,IF(F22="Konkurrenceløb","N/A",IF(F22="Distanceløb",DistanceløbZone,"Ukendt træningstype")))))))</f>
        <v>Ae1</v>
      </c>
      <c r="I22" s="35" t="str">
        <f>IF(F22="Konkurrenceløb",KonkurrenceløbHastighed,IF(ISERROR(VLOOKUP(F22,Table3[[#All],[Type]],1,FALSE))=FALSE(),"",IF(F22="","",TræningsHastighed)))</f>
        <v>7:07,5</v>
      </c>
      <c r="J22" s="36">
        <f ca="1">IF(ISERROR(VLOOKUP(F22,Table3[[#All],[Type]],1,FALSE))=FALSE(),SUMIF(OFFSET(B22,1,0,50),B22,OFFSET(J22,1,0,50)),IF(F22="","",IF(ISERROR(VLOOKUP(F22,TræningsZoner!B:B,1,FALSE))=FALSE(),NormalTid,IF(F22="Stigningsløb",StigningsløbTid,IF(F22="Intervalløb",IntervalTid,IF(F22="Temposkift",TemposkiftTid,IF(F22="Konkurrenceløb",KonkurrenceløbTid,IF(F22="Distanceløb",DistanceløbTid,"Ukendt træningstype"))))))))</f>
        <v>15</v>
      </c>
      <c r="K22" s="37">
        <f ca="1">IF(ISERROR(VLOOKUP(F22,Table3[[#All],[Type]],1,FALSE))=FALSE(),SUMIF(OFFSET(B22,1,0,50),B22,OFFSET(K22,1,0,50)),IF(F22="","",IF(ISERROR(VLOOKUP(F22,TræningsZoner!B:B,1,FALSE))=FALSE(),NormalDistance,IF(F22="Stigningsløb",StigningsløbDistance,IF(F22="Intervalløb",IntervalDistance,IF(F22="Temposkift",TemposkiftDistance,IF(F22="konkurrenceløb",KonkurrenceløbDistance,IF(F22="Distanceløb",DistanceløbDistance,"Ukendt træningstype"))))))))</f>
        <v>2.1052631578947367</v>
      </c>
      <c r="L22" s="30"/>
      <c r="M22" s="31"/>
      <c r="N22" s="73"/>
    </row>
    <row r="23" spans="1:14" s="26" customFormat="1" hidden="1" outlineLevel="1" x14ac:dyDescent="0.25">
      <c r="A23" s="33"/>
      <c r="B23" s="34">
        <v>42838</v>
      </c>
      <c r="C23" s="30" t="str">
        <f t="shared" si="1"/>
        <v/>
      </c>
      <c r="D23" s="30" t="str">
        <f t="shared" si="2"/>
        <v/>
      </c>
      <c r="E23" s="30"/>
      <c r="F23" s="35" t="s">
        <v>27</v>
      </c>
      <c r="G23" s="35" t="s">
        <v>28</v>
      </c>
      <c r="H23" s="35" t="str">
        <f>IF(ISERROR(VLOOKUP(F23,Table3[[#All],[Type]],1,FALSE))=FALSE(),"",IF(F23="","",IFERROR(IFERROR(TræningsZone,StigningsløbZone),IF(F23="Intervalløb",IntervalZone,IF(F23="Temposkift",TemposkiftZone,IF(F23="Konkurrenceløb","N/A",IF(F23="Distanceløb",DistanceløbZone,"Ukendt træningstype")))))))</f>
        <v>AT</v>
      </c>
      <c r="I23" s="35" t="str">
        <f>IF(F23="Konkurrenceløb",KonkurrenceløbHastighed,IF(ISERROR(VLOOKUP(F23,Table3[[#All],[Type]],1,FALSE))=FALSE(),"",IF(F23="","",TræningsHastighed)))</f>
        <v>5:56</v>
      </c>
      <c r="J23" s="36">
        <f ca="1">IF(ISERROR(VLOOKUP(F23,Table3[[#All],[Type]],1,FALSE))=FALSE(),SUMIF(OFFSET(B23,1,0,50),B23,OFFSET(J23,1,0,50)),IF(F23="","",IF(ISERROR(VLOOKUP(F23,TræningsZoner!B:B,1,FALSE))=FALSE(),NormalTid,IF(F23="Stigningsløb",StigningsløbTid,IF(F23="Intervalløb",IntervalTid,IF(F23="Temposkift",TemposkiftTid,IF(F23="Konkurrenceløb",KonkurrenceløbTid,IF(F23="Distanceløb",DistanceløbTid,"Ukendt træningstype"))))))))</f>
        <v>1.78</v>
      </c>
      <c r="K23" s="37">
        <f ca="1">IF(ISERROR(VLOOKUP(F23,Table3[[#All],[Type]],1,FALSE))=FALSE(),SUMIF(OFFSET(B23,1,0,50),B23,OFFSET(K23,1,0,50)),IF(F23="","",IF(ISERROR(VLOOKUP(F23,TræningsZoner!B:B,1,FALSE))=FALSE(),NormalDistance,IF(F23="Stigningsløb",StigningsløbDistance,IF(F23="Intervalløb",IntervalDistance,IF(F23="Temposkift",TemposkiftDistance,IF(F23="konkurrenceløb",KonkurrenceløbDistance,IF(F23="Distanceløb",DistanceløbDistance,"Ukendt træningstype"))))))))</f>
        <v>0.3</v>
      </c>
      <c r="L23" s="30"/>
      <c r="M23" s="31"/>
      <c r="N23" s="73"/>
    </row>
    <row r="24" spans="1:14" s="26" customFormat="1" hidden="1" outlineLevel="1" x14ac:dyDescent="0.25">
      <c r="A24" s="33"/>
      <c r="B24" s="34">
        <v>42838</v>
      </c>
      <c r="C24" s="30" t="str">
        <f t="shared" si="1"/>
        <v/>
      </c>
      <c r="D24" s="30" t="str">
        <f t="shared" si="2"/>
        <v/>
      </c>
      <c r="E24" s="30"/>
      <c r="F24" s="35" t="s">
        <v>56</v>
      </c>
      <c r="G24" s="35" t="s">
        <v>79</v>
      </c>
      <c r="H24" s="35" t="str">
        <f>IF(ISERROR(VLOOKUP(F24,Table3[[#All],[Type]],1,FALSE))=FALSE(),"",IF(F24="","",IFERROR(IFERROR(TræningsZone,StigningsløbZone),IF(F24="Intervalløb",IntervalZone,IF(F24="Temposkift",TemposkiftZone,IF(F24="Konkurrenceløb","N/A",IF(F24="Distanceløb",DistanceløbZone,"Ukendt træningstype")))))))</f>
        <v>AT</v>
      </c>
      <c r="I24" s="35" t="str">
        <f>IF(F24="Konkurrenceløb",KonkurrenceløbHastighed,IF(ISERROR(VLOOKUP(F24,Table3[[#All],[Type]],1,FALSE))=FALSE(),"",IF(F24="","",TræningsHastighed)))</f>
        <v>5:56</v>
      </c>
      <c r="J24" s="36">
        <f ca="1">IF(ISERROR(VLOOKUP(F24,Table3[[#All],[Type]],1,FALSE))=FALSE(),SUMIF(OFFSET(B24,1,0,50),B24,OFFSET(J24,1,0,50)),IF(F24="","",IF(ISERROR(VLOOKUP(F24,TræningsZoner!B:B,1,FALSE))=FALSE(),NormalTid,IF(F24="Stigningsløb",StigningsløbTid,IF(F24="Intervalløb",IntervalTid,IF(F24="Temposkift",TemposkiftTid,IF(F24="Konkurrenceløb",KonkurrenceløbTid,IF(F24="Distanceløb",DistanceløbTid,"Ukendt træningstype"))))))))</f>
        <v>5.9333333333333336</v>
      </c>
      <c r="K24" s="37">
        <f ca="1">IF(ISERROR(VLOOKUP(F24,Table3[[#All],[Type]],1,FALSE))=FALSE(),SUMIF(OFFSET(B24,1,0,50),B24,OFFSET(K24,1,0,50)),IF(F24="","",IF(ISERROR(VLOOKUP(F24,TræningsZoner!B:B,1,FALSE))=FALSE(),NormalDistance,IF(F24="Stigningsløb",StigningsløbDistance,IF(F24="Intervalløb",IntervalDistance,IF(F24="Temposkift",TemposkiftDistance,IF(F24="konkurrenceløb",KonkurrenceløbDistance,IF(F24="Distanceløb",DistanceløbDistance,"Ukendt træningstype"))))))))</f>
        <v>1</v>
      </c>
      <c r="L24" s="30"/>
      <c r="M24" s="31"/>
      <c r="N24" s="73"/>
    </row>
    <row r="25" spans="1:14" s="26" customFormat="1" hidden="1" outlineLevel="1" x14ac:dyDescent="0.25">
      <c r="A25" s="33"/>
      <c r="B25" s="34">
        <v>42838</v>
      </c>
      <c r="C25" s="30" t="str">
        <f t="shared" si="1"/>
        <v/>
      </c>
      <c r="D25" s="30" t="str">
        <f t="shared" si="2"/>
        <v/>
      </c>
      <c r="E25" s="30"/>
      <c r="F25" s="35" t="s">
        <v>41</v>
      </c>
      <c r="G25" s="35" t="s">
        <v>59</v>
      </c>
      <c r="H25" s="35" t="str">
        <f>IF(ISERROR(VLOOKUP(F25,Table3[[#All],[Type]],1,FALSE))=FALSE(),"",IF(F25="","",IFERROR(IFERROR(TræningsZone,StigningsløbZone),IF(F25="Intervalløb",IntervalZone,IF(F25="Temposkift",TemposkiftZone,IF(F25="Konkurrenceløb","N/A",IF(F25="Distanceløb",DistanceløbZone,"Ukendt træningstype")))))))</f>
        <v>Rest</v>
      </c>
      <c r="I25" s="35" t="str">
        <f>IF(F25="Konkurrenceløb",KonkurrenceløbHastighed,IF(ISERROR(VLOOKUP(F25,Table3[[#All],[Type]],1,FALSE))=FALSE(),"",IF(F25="","",TræningsHastighed)))</f>
        <v>9:59,5</v>
      </c>
      <c r="J25" s="36">
        <f ca="1">IF(ISERROR(VLOOKUP(F25,Table3[[#All],[Type]],1,FALSE))=FALSE(),SUMIF(OFFSET(B25,1,0,50),B25,OFFSET(J25,1,0,50)),IF(F25="","",IF(ISERROR(VLOOKUP(F25,TræningsZoner!B:B,1,FALSE))=FALSE(),NormalTid,IF(F25="Stigningsløb",StigningsløbTid,IF(F25="Intervalløb",IntervalTid,IF(F25="Temposkift",TemposkiftTid,IF(F25="Konkurrenceløb",KonkurrenceløbTid,IF(F25="Distanceløb",DistanceløbTid,"Ukendt træningstype"))))))))</f>
        <v>3</v>
      </c>
      <c r="K25" s="37">
        <f ca="1">IF(ISERROR(VLOOKUP(F25,Table3[[#All],[Type]],1,FALSE))=FALSE(),SUMIF(OFFSET(B25,1,0,50),B25,OFFSET(K25,1,0,50)),IF(F25="","",IF(ISERROR(VLOOKUP(F25,TræningsZoner!B:B,1,FALSE))=FALSE(),NormalDistance,IF(F25="Stigningsløb",StigningsløbDistance,IF(F25="Intervalløb",IntervalDistance,IF(F25="Temposkift",TemposkiftDistance,IF(F25="konkurrenceløb",KonkurrenceløbDistance,IF(F25="Distanceløb",DistanceløbDistance,"Ukendt træningstype"))))))))</f>
        <v>0.30025020850708922</v>
      </c>
      <c r="L25" s="30"/>
      <c r="M25" s="31"/>
      <c r="N25" s="73"/>
    </row>
    <row r="26" spans="1:14" s="26" customFormat="1" hidden="1" outlineLevel="1" x14ac:dyDescent="0.25">
      <c r="A26" s="33"/>
      <c r="B26" s="34">
        <v>42838</v>
      </c>
      <c r="C26" s="30" t="str">
        <f t="shared" si="1"/>
        <v/>
      </c>
      <c r="D26" s="30" t="str">
        <f t="shared" si="2"/>
        <v/>
      </c>
      <c r="E26" s="30"/>
      <c r="F26" s="35" t="s">
        <v>29</v>
      </c>
      <c r="G26" s="35" t="s">
        <v>80</v>
      </c>
      <c r="H26" s="35" t="str">
        <f>IF(ISERROR(VLOOKUP(F26,Table3[[#All],[Type]],1,FALSE))=FALSE(),"",IF(F26="","",IFERROR(IFERROR(TræningsZone,StigningsløbZone),IF(F26="Intervalløb",IntervalZone,IF(F26="Temposkift",TemposkiftZone,IF(F26="Konkurrenceløb","N/A",IF(F26="Distanceløb",DistanceløbZone,"Ukendt træningstype")))))))</f>
        <v>An2</v>
      </c>
      <c r="I26" s="35" t="str">
        <f>IF(F26="Konkurrenceløb",KonkurrenceløbHastighed,IF(ISERROR(VLOOKUP(F26,Table3[[#All],[Type]],1,FALSE))=FALSE(),"",IF(F26="","",TræningsHastighed)))</f>
        <v>5:24,5</v>
      </c>
      <c r="J26" s="36">
        <f ca="1">IF(ISERROR(VLOOKUP(F26,Table3[[#All],[Type]],1,FALSE))=FALSE(),SUMIF(OFFSET(B26,1,0,50),B26,OFFSET(J26,1,0,50)),IF(F26="","",IF(ISERROR(VLOOKUP(F26,TræningsZoner!B:B,1,FALSE))=FALSE(),NormalTid,IF(F26="Stigningsløb",StigningsløbTid,IF(F26="Intervalløb",IntervalTid,IF(F26="Temposkift",TemposkiftTid,IF(F26="Konkurrenceløb",KonkurrenceløbTid,IF(F26="Distanceløb",DistanceløbTid,"Ukendt træningstype"))))))))</f>
        <v>30.625833333333336</v>
      </c>
      <c r="K26" s="37">
        <f ca="1">IF(ISERROR(VLOOKUP(F26,Table3[[#All],[Type]],1,FALSE))=FALSE(),SUMIF(OFFSET(B26,1,0,50),B26,OFFSET(K26,1,0,50)),IF(F26="","",IF(ISERROR(VLOOKUP(F26,TræningsZoner!B:B,1,FALSE))=FALSE(),NormalDistance,IF(F26="Stigningsløb",StigningsløbDistance,IF(F26="Intervalløb",IntervalDistance,IF(F26="Temposkift",TemposkiftDistance,IF(F26="konkurrenceløb",KonkurrenceløbDistance,IF(F26="Distanceløb",DistanceløbDistance,"Ukendt træningstype"))))))))</f>
        <v>4.9000000000000004</v>
      </c>
      <c r="L26" s="30"/>
      <c r="M26" s="31"/>
      <c r="N26" s="73"/>
    </row>
    <row r="27" spans="1:14" s="26" customFormat="1" hidden="1" outlineLevel="1" x14ac:dyDescent="0.25">
      <c r="A27" s="33"/>
      <c r="B27" s="34">
        <v>42838</v>
      </c>
      <c r="C27" s="30" t="str">
        <f t="shared" si="1"/>
        <v/>
      </c>
      <c r="D27" s="30" t="str">
        <f t="shared" si="2"/>
        <v/>
      </c>
      <c r="E27" s="30"/>
      <c r="F27" s="35" t="s">
        <v>23</v>
      </c>
      <c r="G27" s="35" t="s">
        <v>26</v>
      </c>
      <c r="H27" s="35" t="str">
        <f>IF(ISERROR(VLOOKUP(F27,Table3[[#All],[Type]],1,FALSE))=FALSE(),"",IF(F27="","",IFERROR(IFERROR(TræningsZone,StigningsløbZone),IF(F27="Intervalløb",IntervalZone,IF(F27="Temposkift",TemposkiftZone,IF(F27="Konkurrenceløb","N/A",IF(F27="Distanceløb",DistanceløbZone,"Ukendt træningstype")))))))</f>
        <v>Ae1</v>
      </c>
      <c r="I27" s="35" t="str">
        <f>IF(F27="Konkurrenceløb",KonkurrenceløbHastighed,IF(ISERROR(VLOOKUP(F27,Table3[[#All],[Type]],1,FALSE))=FALSE(),"",IF(F27="","",TræningsHastighed)))</f>
        <v>7:07,5</v>
      </c>
      <c r="J27" s="36">
        <f ca="1">IF(ISERROR(VLOOKUP(F27,Table3[[#All],[Type]],1,FALSE))=FALSE(),SUMIF(OFFSET(B27,1,0,50),B27,OFFSET(J27,1,0,50)),IF(F27="","",IF(ISERROR(VLOOKUP(F27,TræningsZoner!B:B,1,FALSE))=FALSE(),NormalTid,IF(F27="Stigningsløb",StigningsløbTid,IF(F27="Intervalløb",IntervalTid,IF(F27="Temposkift",TemposkiftTid,IF(F27="Konkurrenceløb",KonkurrenceløbTid,IF(F27="Distanceløb",DistanceløbTid,"Ukendt træningstype"))))))))</f>
        <v>15</v>
      </c>
      <c r="K27" s="37">
        <f ca="1">IF(ISERROR(VLOOKUP(F27,Table3[[#All],[Type]],1,FALSE))=FALSE(),SUMIF(OFFSET(B27,1,0,50),B27,OFFSET(K27,1,0,50)),IF(F27="","",IF(ISERROR(VLOOKUP(F27,TræningsZoner!B:B,1,FALSE))=FALSE(),NormalDistance,IF(F27="Stigningsløb",StigningsløbDistance,IF(F27="Intervalløb",IntervalDistance,IF(F27="Temposkift",TemposkiftDistance,IF(F27="konkurrenceløb",KonkurrenceløbDistance,IF(F27="Distanceløb",DistanceløbDistance,"Ukendt træningstype"))))))))</f>
        <v>2.1052631578947367</v>
      </c>
      <c r="L27" s="30"/>
      <c r="M27" s="31"/>
      <c r="N27" s="73"/>
    </row>
    <row r="28" spans="1:14" s="1" customFormat="1" collapsed="1" x14ac:dyDescent="0.25">
      <c r="A28" s="28">
        <f t="shared" si="3"/>
        <v>42837</v>
      </c>
      <c r="B28" s="29">
        <v>42837</v>
      </c>
      <c r="C28" s="30">
        <f t="shared" si="1"/>
        <v>16</v>
      </c>
      <c r="D28" s="30">
        <f t="shared" si="2"/>
        <v>2017</v>
      </c>
      <c r="E28" s="30" t="s">
        <v>75</v>
      </c>
      <c r="F28" s="31" t="s">
        <v>22</v>
      </c>
      <c r="G28" s="31"/>
      <c r="H28" s="31" t="str">
        <f>IF(ISERROR(VLOOKUP(F28,Table3[[#All],[Type]],1,FALSE))=FALSE(),"",IF(F28="","",IFERROR(IFERROR(TræningsZone,StigningsløbZone),IF(F28="Intervalløb",IntervalZone,IF(F28="Temposkift",TemposkiftZone,IF(F28="Konkurrenceløb","N/A",IF(F28="Distanceløb",DistanceløbZone,"Ukendt træningstype")))))))</f>
        <v/>
      </c>
      <c r="I28" s="31" t="str">
        <f>IF(F28="Konkurrenceløb",KonkurrenceløbHastighed,IF(ISERROR(VLOOKUP(F28,Table3[[#All],[Type]],1,FALSE))=FALSE(),"",IF(F28="","",TræningsHastighed)))</f>
        <v/>
      </c>
      <c r="J28" s="30">
        <f ca="1">IF(ISERROR(VLOOKUP(F28,Table3[[#All],[Type]],1,FALSE))=FALSE(),SUMIF(OFFSET(B28,1,0,50),B28,OFFSET(J28,1,0,50)),IF(F28="","",IF(ISERROR(VLOOKUP(F28,TræningsZoner!B:B,1,FALSE))=FALSE(),NormalTid,IF(F28="Stigningsløb",StigningsløbTid,IF(F28="Intervalløb",IntervalTid,IF(F28="Temposkift",TemposkiftTid,IF(F28="Konkurrenceløb",KonkurrenceløbTid,IF(F28="Distanceløb",DistanceløbTid,"Ukendt træningstype"))))))))</f>
        <v>50</v>
      </c>
      <c r="K28" s="32">
        <f ca="1">IF(ISERROR(VLOOKUP(F28,Table3[[#All],[Type]],1,FALSE))=FALSE(),SUMIF(OFFSET(B28,1,0,50),B28,OFFSET(K28,1,0,50)),IF(F28="","",IF(ISERROR(VLOOKUP(F28,TræningsZoner!B:B,1,FALSE))=FALSE(),NormalDistance,IF(F28="Stigningsløb",StigningsløbDistance,IF(F28="Intervalløb",IntervalDistance,IF(F28="Temposkift",TemposkiftDistance,IF(F28="konkurrenceløb",KonkurrenceløbDistance,IF(F28="Distanceløb",DistanceløbDistance,"Ukendt træningstype"))))))))</f>
        <v>7.2994283461462643</v>
      </c>
      <c r="L28" s="30"/>
      <c r="M28" s="31"/>
      <c r="N28" s="73"/>
    </row>
    <row r="29" spans="1:14" hidden="1" outlineLevel="1" x14ac:dyDescent="0.25">
      <c r="A29" s="28"/>
      <c r="B29" s="34">
        <v>42837</v>
      </c>
      <c r="C29" s="30" t="str">
        <f t="shared" si="1"/>
        <v/>
      </c>
      <c r="D29" s="30" t="str">
        <f t="shared" si="2"/>
        <v/>
      </c>
      <c r="E29" s="30"/>
      <c r="F29" s="35" t="s">
        <v>23</v>
      </c>
      <c r="G29" s="35" t="s">
        <v>33</v>
      </c>
      <c r="H29" s="35" t="str">
        <f>IF(ISERROR(VLOOKUP(F29,Table3[[#All],[Type]],1,FALSE))=FALSE(),"",IF(F29="","",IFERROR(IFERROR(TræningsZone,StigningsløbZone),IF(F29="Intervalløb",IntervalZone,IF(F29="Temposkift",TemposkiftZone,IF(F29="Konkurrenceløb","N/A",IF(F29="Distanceløb",DistanceløbZone,"Ukendt træningstype")))))))</f>
        <v>Ae1</v>
      </c>
      <c r="I29" s="35" t="str">
        <f>IF(F29="Konkurrenceløb",KonkurrenceløbHastighed,IF(ISERROR(VLOOKUP(F29,Table3[[#All],[Type]],1,FALSE))=FALSE(),"",IF(F29="","",TræningsHastighed)))</f>
        <v>7:07,5</v>
      </c>
      <c r="J29" s="36">
        <f ca="1">IF(ISERROR(VLOOKUP(F29,Table3[[#All],[Type]],1,FALSE))=FALSE(),SUMIF(OFFSET(B29,1,0,50),B29,OFFSET(J29,1,0,50)),IF(F29="","",IF(ISERROR(VLOOKUP(F29,TræningsZoner!B:B,1,FALSE))=FALSE(),NormalTid,IF(F29="Stigningsløb",StigningsløbTid,IF(F29="Intervalløb",IntervalTid,IF(F29="Temposkift",TemposkiftTid,IF(F29="Konkurrenceløb",KonkurrenceløbTid,IF(F29="Distanceløb",DistanceløbTid,"Ukendt træningstype"))))))))</f>
        <v>20</v>
      </c>
      <c r="K29" s="37">
        <f ca="1">IF(ISERROR(VLOOKUP(F29,Table3[[#All],[Type]],1,FALSE))=FALSE(),SUMIF(OFFSET(B29,1,0,50),B29,OFFSET(K29,1,0,50)),IF(F29="","",IF(ISERROR(VLOOKUP(F29,TræningsZoner!B:B,1,FALSE))=FALSE(),NormalDistance,IF(F29="Stigningsløb",StigningsløbDistance,IF(F29="Intervalløb",IntervalDistance,IF(F29="Temposkift",TemposkiftDistance,IF(F29="konkurrenceløb",KonkurrenceløbDistance,IF(F29="Distanceløb",DistanceløbDistance,"Ukendt træningstype"))))))))</f>
        <v>2.807017543859649</v>
      </c>
      <c r="L29" s="30"/>
      <c r="M29" s="31"/>
      <c r="N29" s="73"/>
    </row>
    <row r="30" spans="1:14" hidden="1" outlineLevel="1" x14ac:dyDescent="0.25">
      <c r="A30" s="28"/>
      <c r="B30" s="34">
        <v>42837</v>
      </c>
      <c r="C30" s="30" t="str">
        <f t="shared" si="1"/>
        <v/>
      </c>
      <c r="D30" s="30" t="str">
        <f t="shared" si="2"/>
        <v/>
      </c>
      <c r="E30" s="30"/>
      <c r="F30" s="35" t="s">
        <v>49</v>
      </c>
      <c r="G30" s="35" t="s">
        <v>34</v>
      </c>
      <c r="H30" s="35" t="str">
        <f>IF(ISERROR(VLOOKUP(F30,Table3[[#All],[Type]],1,FALSE))=FALSE(),"",IF(F30="","",IFERROR(IFERROR(TræningsZone,StigningsløbZone),IF(F30="Intervalløb",IntervalZone,IF(F30="Temposkift",TemposkiftZone,IF(F30="Konkurrenceløb","N/A",IF(F30="Distanceløb",DistanceløbZone,"Ukendt træningstype")))))))</f>
        <v>AT</v>
      </c>
      <c r="I30" s="35" t="str">
        <f>IF(F30="Konkurrenceløb",KonkurrenceløbHastighed,IF(ISERROR(VLOOKUP(F30,Table3[[#All],[Type]],1,FALSE))=FALSE(),"",IF(F30="","",TræningsHastighed)))</f>
        <v>5:56</v>
      </c>
      <c r="J30" s="36">
        <f ca="1">IF(ISERROR(VLOOKUP(F30,Table3[[#All],[Type]],1,FALSE))=FALSE(),SUMIF(OFFSET(B30,1,0,50),B30,OFFSET(J30,1,0,50)),IF(F30="","",IF(ISERROR(VLOOKUP(F30,TræningsZoner!B:B,1,FALSE))=FALSE(),NormalTid,IF(F30="Stigningsløb",StigningsløbTid,IF(F30="Intervalløb",IntervalTid,IF(F30="Temposkift",TemposkiftTid,IF(F30="Konkurrenceløb",KonkurrenceløbTid,IF(F30="Distanceløb",DistanceløbTid,"Ukendt træningstype"))))))))</f>
        <v>10</v>
      </c>
      <c r="K30" s="37">
        <f ca="1">IF(ISERROR(VLOOKUP(F30,Table3[[#All],[Type]],1,FALSE))=FALSE(),SUMIF(OFFSET(B30,1,0,50),B30,OFFSET(K30,1,0,50)),IF(F30="","",IF(ISERROR(VLOOKUP(F30,TræningsZoner!B:B,1,FALSE))=FALSE(),NormalDistance,IF(F30="Stigningsløb",StigningsløbDistance,IF(F30="Intervalløb",IntervalDistance,IF(F30="Temposkift",TemposkiftDistance,IF(F30="konkurrenceløb",KonkurrenceløbDistance,IF(F30="Distanceløb",DistanceløbDistance,"Ukendt træningstype"))))))))</f>
        <v>1.6853932584269662</v>
      </c>
      <c r="L30" s="30"/>
      <c r="M30" s="31"/>
      <c r="N30" s="73"/>
    </row>
    <row r="31" spans="1:14" hidden="1" outlineLevel="1" x14ac:dyDescent="0.25">
      <c r="A31" s="28"/>
      <c r="B31" s="34">
        <v>42837</v>
      </c>
      <c r="C31" s="30" t="str">
        <f t="shared" si="1"/>
        <v/>
      </c>
      <c r="D31" s="30" t="str">
        <f t="shared" si="2"/>
        <v/>
      </c>
      <c r="E31" s="30"/>
      <c r="F31" s="35" t="s">
        <v>23</v>
      </c>
      <c r="G31" s="35" t="s">
        <v>33</v>
      </c>
      <c r="H31" s="35" t="str">
        <f>IF(ISERROR(VLOOKUP(F31,Table3[[#All],[Type]],1,FALSE))=FALSE(),"",IF(F31="","",IFERROR(IFERROR(TræningsZone,StigningsløbZone),IF(F31="Intervalløb",IntervalZone,IF(F31="Temposkift",TemposkiftZone,IF(F31="Konkurrenceløb","N/A",IF(F31="Distanceløb",DistanceløbZone,"Ukendt træningstype")))))))</f>
        <v>Ae1</v>
      </c>
      <c r="I31" s="35" t="str">
        <f>IF(F31="Konkurrenceløb",KonkurrenceløbHastighed,IF(ISERROR(VLOOKUP(F31,Table3[[#All],[Type]],1,FALSE))=FALSE(),"",IF(F31="","",TræningsHastighed)))</f>
        <v>7:07,5</v>
      </c>
      <c r="J31" s="36">
        <f ca="1">IF(ISERROR(VLOOKUP(F31,Table3[[#All],[Type]],1,FALSE))=FALSE(),SUMIF(OFFSET(B31,1,0,50),B31,OFFSET(J31,1,0,50)),IF(F31="","",IF(ISERROR(VLOOKUP(F31,TræningsZoner!B:B,1,FALSE))=FALSE(),NormalTid,IF(F31="Stigningsløb",StigningsløbTid,IF(F31="Intervalløb",IntervalTid,IF(F31="Temposkift",TemposkiftTid,IF(F31="Konkurrenceløb",KonkurrenceløbTid,IF(F31="Distanceløb",DistanceløbTid,"Ukendt træningstype"))))))))</f>
        <v>20</v>
      </c>
      <c r="K31" s="37">
        <f ca="1">IF(ISERROR(VLOOKUP(F31,Table3[[#All],[Type]],1,FALSE))=FALSE(),SUMIF(OFFSET(B31,1,0,50),B31,OFFSET(K31,1,0,50)),IF(F31="","",IF(ISERROR(VLOOKUP(F31,TræningsZoner!B:B,1,FALSE))=FALSE(),NormalDistance,IF(F31="Stigningsløb",StigningsløbDistance,IF(F31="Intervalløb",IntervalDistance,IF(F31="Temposkift",TemposkiftDistance,IF(F31="konkurrenceløb",KonkurrenceløbDistance,IF(F31="Distanceløb",DistanceløbDistance,"Ukendt træningstype"))))))))</f>
        <v>2.807017543859649</v>
      </c>
      <c r="L31" s="30"/>
      <c r="M31" s="31"/>
      <c r="N31" s="73"/>
    </row>
    <row r="32" spans="1:14" collapsed="1" x14ac:dyDescent="0.25">
      <c r="A32" s="28">
        <f t="shared" si="3"/>
        <v>42835</v>
      </c>
      <c r="B32" s="29">
        <v>42835</v>
      </c>
      <c r="C32" s="30">
        <f t="shared" si="1"/>
        <v>16</v>
      </c>
      <c r="D32" s="30">
        <f t="shared" si="2"/>
        <v>2017</v>
      </c>
      <c r="E32" s="30" t="s">
        <v>75</v>
      </c>
      <c r="F32" s="31" t="s">
        <v>25</v>
      </c>
      <c r="G32" s="31"/>
      <c r="H32" s="31" t="str">
        <f>IF(ISERROR(VLOOKUP(F32,Table3[[#All],[Type]],1,FALSE))=FALSE(),"",IF(F32="","",IFERROR(IFERROR(TræningsZone,StigningsløbZone),IF(F32="Intervalløb",IntervalZone,IF(F32="Temposkift",TemposkiftZone,IF(F32="Konkurrenceløb","N/A",IF(F32="Distanceløb",DistanceløbZone,"Ukendt træningstype")))))))</f>
        <v/>
      </c>
      <c r="I32" s="31" t="str">
        <f>IF(F32="Konkurrenceløb",KonkurrenceløbHastighed,IF(ISERROR(VLOOKUP(F32,Table3[[#All],[Type]],1,FALSE))=FALSE(),"",IF(F32="","",TræningsHastighed)))</f>
        <v/>
      </c>
      <c r="J32" s="30">
        <f ca="1">IF(ISERROR(VLOOKUP(F32,Table3[[#All],[Type]],1,FALSE))=FALSE(),SUMIF(OFFSET(B32,1,0,50),B32,OFFSET(J32,1,0,50)),IF(F32="","",IF(ISERROR(VLOOKUP(F32,TræningsZoner!B:B,1,FALSE))=FALSE(),NormalTid,IF(F32="Stigningsløb",StigningsløbTid,IF(F32="Intervalløb",IntervalTid,IF(F32="Temposkift",TemposkiftTid,IF(F32="Konkurrenceløb",KonkurrenceløbTid,IF(F32="Distanceløb",DistanceløbTid,"Ukendt træningstype"))))))))</f>
        <v>79.163333333333327</v>
      </c>
      <c r="K32" s="32">
        <f ca="1">IF(ISERROR(VLOOKUP(F32,Table3[[#All],[Type]],1,FALSE))=FALSE(),SUMIF(OFFSET(B32,1,0,50),B32,OFFSET(K32,1,0,50)),IF(F32="","",IF(ISERROR(VLOOKUP(F32,TræningsZoner!B:B,1,FALSE))=FALSE(),NormalDistance,IF(F32="Stigningsløb",StigningsløbDistance,IF(F32="Intervalløb",IntervalDistance,IF(F32="Temposkift",TemposkiftDistance,IF(F32="konkurrenceløb",KonkurrenceløbDistance,IF(F32="Distanceløb",DistanceløbDistance,"Ukendt træningstype"))))))))</f>
        <v>10.706514200430181</v>
      </c>
      <c r="L32" s="30"/>
      <c r="M32" s="31"/>
      <c r="N32" s="73"/>
    </row>
    <row r="33" spans="1:14" hidden="1" outlineLevel="1" x14ac:dyDescent="0.25">
      <c r="A33" s="28"/>
      <c r="B33" s="34">
        <v>42835</v>
      </c>
      <c r="C33" s="30" t="str">
        <f t="shared" si="1"/>
        <v/>
      </c>
      <c r="D33" s="30" t="str">
        <f t="shared" si="2"/>
        <v/>
      </c>
      <c r="E33" s="30"/>
      <c r="F33" s="35" t="s">
        <v>23</v>
      </c>
      <c r="G33" s="35" t="s">
        <v>26</v>
      </c>
      <c r="H33" s="35" t="str">
        <f>IF(ISERROR(VLOOKUP(F33,Table3[[#All],[Type]],1,FALSE))=FALSE(),"",IF(F33="","",IFERROR(IFERROR(TræningsZone,StigningsløbZone),IF(F33="Intervalløb",IntervalZone,IF(F33="Temposkift",TemposkiftZone,IF(F33="Konkurrenceløb","N/A",IF(F33="Distanceløb",DistanceløbZone,"Ukendt træningstype")))))))</f>
        <v>Ae1</v>
      </c>
      <c r="I33" s="35" t="str">
        <f>IF(F33="Konkurrenceløb",KonkurrenceløbHastighed,IF(ISERROR(VLOOKUP(F33,Table3[[#All],[Type]],1,FALSE))=FALSE(),"",IF(F33="","",TræningsHastighed)))</f>
        <v>7:07,5</v>
      </c>
      <c r="J33" s="36">
        <f ca="1">IF(ISERROR(VLOOKUP(F33,Table3[[#All],[Type]],1,FALSE))=FALSE(),SUMIF(OFFSET(B33,1,0,50),B33,OFFSET(J33,1,0,50)),IF(F33="","",IF(ISERROR(VLOOKUP(F33,TræningsZoner!B:B,1,FALSE))=FALSE(),NormalTid,IF(F33="Stigningsløb",StigningsløbTid,IF(F33="Intervalløb",IntervalTid,IF(F33="Temposkift",TemposkiftTid,IF(F33="Konkurrenceløb",KonkurrenceløbTid,IF(F33="Distanceløb",DistanceløbTid,"Ukendt træningstype"))))))))</f>
        <v>15</v>
      </c>
      <c r="K33" s="37">
        <f ca="1">IF(ISERROR(VLOOKUP(F33,Table3[[#All],[Type]],1,FALSE))=FALSE(),SUMIF(OFFSET(B33,1,0,50),B33,OFFSET(K33,1,0,50)),IF(F33="","",IF(ISERROR(VLOOKUP(F33,TræningsZoner!B:B,1,FALSE))=FALSE(),NormalDistance,IF(F33="Stigningsløb",StigningsløbDistance,IF(F33="Intervalløb",IntervalDistance,IF(F33="Temposkift",TemposkiftDistance,IF(F33="konkurrenceløb",KonkurrenceløbDistance,IF(F33="Distanceløb",DistanceløbDistance,"Ukendt træningstype"))))))))</f>
        <v>2.1052631578947367</v>
      </c>
      <c r="L33" s="30"/>
      <c r="M33" s="31"/>
      <c r="N33" s="73"/>
    </row>
    <row r="34" spans="1:14" hidden="1" outlineLevel="1" x14ac:dyDescent="0.25">
      <c r="A34" s="28"/>
      <c r="B34" s="34">
        <v>42835</v>
      </c>
      <c r="C34" s="30" t="str">
        <f t="shared" si="1"/>
        <v/>
      </c>
      <c r="D34" s="30" t="str">
        <f t="shared" si="2"/>
        <v/>
      </c>
      <c r="E34" s="30"/>
      <c r="F34" s="35" t="s">
        <v>27</v>
      </c>
      <c r="G34" s="35" t="s">
        <v>28</v>
      </c>
      <c r="H34" s="35" t="str">
        <f>IF(ISERROR(VLOOKUP(F34,Table3[[#All],[Type]],1,FALSE))=FALSE(),"",IF(F34="","",IFERROR(IFERROR(TræningsZone,StigningsløbZone),IF(F34="Intervalløb",IntervalZone,IF(F34="Temposkift",TemposkiftZone,IF(F34="Konkurrenceløb","N/A",IF(F34="Distanceløb",DistanceløbZone,"Ukendt træningstype")))))))</f>
        <v>AT</v>
      </c>
      <c r="I34" s="35" t="str">
        <f>IF(F34="Konkurrenceløb",KonkurrenceløbHastighed,IF(ISERROR(VLOOKUP(F34,Table3[[#All],[Type]],1,FALSE))=FALSE(),"",IF(F34="","",TræningsHastighed)))</f>
        <v>5:56</v>
      </c>
      <c r="J34" s="36">
        <f ca="1">IF(ISERROR(VLOOKUP(F34,Table3[[#All],[Type]],1,FALSE))=FALSE(),SUMIF(OFFSET(B34,1,0,50),B34,OFFSET(J34,1,0,50)),IF(F34="","",IF(ISERROR(VLOOKUP(F34,TræningsZoner!B:B,1,FALSE))=FALSE(),NormalTid,IF(F34="Stigningsløb",StigningsløbTid,IF(F34="Intervalløb",IntervalTid,IF(F34="Temposkift",TemposkiftTid,IF(F34="Konkurrenceløb",KonkurrenceløbTid,IF(F34="Distanceløb",DistanceløbTid,"Ukendt træningstype"))))))))</f>
        <v>1.78</v>
      </c>
      <c r="K34" s="37">
        <f ca="1">IF(ISERROR(VLOOKUP(F34,Table3[[#All],[Type]],1,FALSE))=FALSE(),SUMIF(OFFSET(B34,1,0,50),B34,OFFSET(K34,1,0,50)),IF(F34="","",IF(ISERROR(VLOOKUP(F34,TræningsZoner!B:B,1,FALSE))=FALSE(),NormalDistance,IF(F34="Stigningsløb",StigningsløbDistance,IF(F34="Intervalløb",IntervalDistance,IF(F34="Temposkift",TemposkiftDistance,IF(F34="konkurrenceløb",KonkurrenceløbDistance,IF(F34="Distanceløb",DistanceløbDistance,"Ukendt træningstype"))))))))</f>
        <v>0.3</v>
      </c>
      <c r="L34" s="30"/>
      <c r="M34" s="31"/>
      <c r="N34" s="73"/>
    </row>
    <row r="35" spans="1:14" hidden="1" outlineLevel="1" x14ac:dyDescent="0.25">
      <c r="A35" s="28"/>
      <c r="B35" s="34">
        <v>42835</v>
      </c>
      <c r="C35" s="30" t="str">
        <f t="shared" si="1"/>
        <v/>
      </c>
      <c r="D35" s="30" t="str">
        <f t="shared" si="2"/>
        <v/>
      </c>
      <c r="E35" s="30"/>
      <c r="F35" s="35" t="s">
        <v>29</v>
      </c>
      <c r="G35" s="35" t="s">
        <v>81</v>
      </c>
      <c r="H35" s="35" t="str">
        <f>IF(ISERROR(VLOOKUP(F35,Table3[[#All],[Type]],1,FALSE))=FALSE(),"",IF(F35="","",IFERROR(IFERROR(TræningsZone,StigningsløbZone),IF(F35="Intervalløb",IntervalZone,IF(F35="Temposkift",TemposkiftZone,IF(F35="Konkurrenceløb","N/A",IF(F35="Distanceløb",DistanceløbZone,"Ukendt træningstype")))))))</f>
        <v>An1</v>
      </c>
      <c r="I35" s="35" t="str">
        <f>IF(F35="Konkurrenceløb",KonkurrenceløbHastighed,IF(ISERROR(VLOOKUP(F35,Table3[[#All],[Type]],1,FALSE))=FALSE(),"",IF(F35="","",TræningsHastighed)))</f>
        <v>5:42,5</v>
      </c>
      <c r="J35" s="36">
        <f ca="1">IF(ISERROR(VLOOKUP(F35,Table3[[#All],[Type]],1,FALSE))=FALSE(),SUMIF(OFFSET(B35,1,0,50),B35,OFFSET(J35,1,0,50)),IF(F35="","",IF(ISERROR(VLOOKUP(F35,TræningsZoner!B:B,1,FALSE))=FALSE(),NormalTid,IF(F35="Stigningsløb",StigningsløbTid,IF(F35="Intervalløb",IntervalTid,IF(F35="Temposkift",TemposkiftTid,IF(F35="Konkurrenceløb",KonkurrenceløbTid,IF(F35="Distanceløb",DistanceløbTid,"Ukendt træningstype"))))))))</f>
        <v>47.383333333333333</v>
      </c>
      <c r="K35" s="37">
        <f ca="1">IF(ISERROR(VLOOKUP(F35,Table3[[#All],[Type]],1,FALSE))=FALSE(),SUMIF(OFFSET(B35,1,0,50),B35,OFFSET(K35,1,0,50)),IF(F35="","",IF(ISERROR(VLOOKUP(F35,TræningsZoner!B:B,1,FALSE))=FALSE(),NormalDistance,IF(F35="Stigningsløb",StigningsløbDistance,IF(F35="Intervalløb",IntervalDistance,IF(F35="Temposkift",TemposkiftDistance,IF(F35="konkurrenceløb",KonkurrenceløbDistance,IF(F35="Distanceløb",DistanceløbDistance,"Ukendt træningstype"))))))))</f>
        <v>6.8</v>
      </c>
      <c r="L35" s="30"/>
      <c r="M35" s="31"/>
      <c r="N35" s="73"/>
    </row>
    <row r="36" spans="1:14" hidden="1" outlineLevel="1" x14ac:dyDescent="0.25">
      <c r="A36" s="28"/>
      <c r="B36" s="34">
        <v>42835</v>
      </c>
      <c r="C36" s="30" t="str">
        <f t="shared" si="1"/>
        <v/>
      </c>
      <c r="D36" s="30" t="str">
        <f t="shared" si="2"/>
        <v/>
      </c>
      <c r="E36" s="30"/>
      <c r="F36" s="35" t="s">
        <v>41</v>
      </c>
      <c r="G36" s="35" t="s">
        <v>26</v>
      </c>
      <c r="H36" s="35" t="str">
        <f>IF(ISERROR(VLOOKUP(F36,Table3[[#All],[Type]],1,FALSE))=FALSE(),"",IF(F36="","",IFERROR(IFERROR(TræningsZone,StigningsløbZone),IF(F36="Intervalløb",IntervalZone,IF(F36="Temposkift",TemposkiftZone,IF(F36="Konkurrenceløb","N/A",IF(F36="Distanceløb",DistanceløbZone,"Ukendt træningstype")))))))</f>
        <v>Rest</v>
      </c>
      <c r="I36" s="35" t="str">
        <f>IF(F36="Konkurrenceløb",KonkurrenceløbHastighed,IF(ISERROR(VLOOKUP(F36,Table3[[#All],[Type]],1,FALSE))=FALSE(),"",IF(F36="","",TræningsHastighed)))</f>
        <v>9:59,5</v>
      </c>
      <c r="J36" s="36">
        <f ca="1">IF(ISERROR(VLOOKUP(F36,Table3[[#All],[Type]],1,FALSE))=FALSE(),SUMIF(OFFSET(B36,1,0,50),B36,OFFSET(J36,1,0,50)),IF(F36="","",IF(ISERROR(VLOOKUP(F36,TræningsZoner!B:B,1,FALSE))=FALSE(),NormalTid,IF(F36="Stigningsløb",StigningsløbTid,IF(F36="Intervalløb",IntervalTid,IF(F36="Temposkift",TemposkiftTid,IF(F36="Konkurrenceløb",KonkurrenceløbTid,IF(F36="Distanceløb",DistanceløbTid,"Ukendt træningstype"))))))))</f>
        <v>15</v>
      </c>
      <c r="K36" s="37">
        <f ca="1">IF(ISERROR(VLOOKUP(F36,Table3[[#All],[Type]],1,FALSE))=FALSE(),SUMIF(OFFSET(B36,1,0,50),B36,OFFSET(K36,1,0,50)),IF(F36="","",IF(ISERROR(VLOOKUP(F36,TræningsZoner!B:B,1,FALSE))=FALSE(),NormalDistance,IF(F36="Stigningsløb",StigningsløbDistance,IF(F36="Intervalløb",IntervalDistance,IF(F36="Temposkift",TemposkiftDistance,IF(F36="konkurrenceløb",KonkurrenceløbDistance,IF(F36="Distanceløb",DistanceløbDistance,"Ukendt træningstype"))))))))</f>
        <v>1.5012510425354462</v>
      </c>
      <c r="L36" s="30"/>
      <c r="M36" s="31"/>
      <c r="N36" s="73"/>
    </row>
    <row r="37" spans="1:14" collapsed="1" x14ac:dyDescent="0.25">
      <c r="A37" s="28">
        <f t="shared" si="3"/>
        <v>42833</v>
      </c>
      <c r="B37" s="29">
        <v>42833</v>
      </c>
      <c r="C37" s="30">
        <f t="shared" si="1"/>
        <v>15</v>
      </c>
      <c r="D37" s="30">
        <f t="shared" si="2"/>
        <v>2017</v>
      </c>
      <c r="E37" s="30" t="s">
        <v>75</v>
      </c>
      <c r="F37" s="31" t="s">
        <v>31</v>
      </c>
      <c r="G37" s="31"/>
      <c r="H37" s="31" t="str">
        <f>IF(ISERROR(VLOOKUP(F37,Table3[[#All],[Type]],1,FALSE))=FALSE(),"",IF(F37="","",IFERROR(IFERROR(TræningsZone,StigningsløbZone),IF(F37="Intervalløb",IntervalZone,IF(F37="Temposkift",TemposkiftZone,IF(F37="Konkurrenceløb","N/A",IF(F37="Distanceløb",DistanceløbZone,"Ukendt træningstype")))))))</f>
        <v/>
      </c>
      <c r="I37" s="31" t="str">
        <f>IF(F37="Konkurrenceløb",KonkurrenceløbHastighed,IF(ISERROR(VLOOKUP(F37,Table3[[#All],[Type]],1,FALSE))=FALSE(),"",IF(F37="","",TræningsHastighed)))</f>
        <v/>
      </c>
      <c r="J37" s="30">
        <f ca="1">IF(ISERROR(VLOOKUP(F37,Table3[[#All],[Type]],1,FALSE))=FALSE(),SUMIF(OFFSET(B37,1,0,50),B37,OFFSET(J37,1,0,50)),IF(F37="","",IF(ISERROR(VLOOKUP(F37,TræningsZoner!B:B,1,FALSE))=FALSE(),NormalTid,IF(F37="Stigningsløb",StigningsløbTid,IF(F37="Intervalløb",IntervalTid,IF(F37="Temposkift",TemposkiftTid,IF(F37="Konkurrenceløb",KonkurrenceløbTid,IF(F37="Distanceløb",DistanceløbTid,"Ukendt træningstype"))))))))</f>
        <v>90</v>
      </c>
      <c r="K37" s="32">
        <f ca="1">IF(ISERROR(VLOOKUP(F37,Table3[[#All],[Type]],1,FALSE))=FALSE(),SUMIF(OFFSET(B37,1,0,50),B37,OFFSET(K37,1,0,50)),IF(F37="","",IF(ISERROR(VLOOKUP(F37,TræningsZoner!B:B,1,FALSE))=FALSE(),NormalDistance,IF(F37="Stigningsløb",StigningsløbDistance,IF(F37="Intervalløb",IntervalDistance,IF(F37="Temposkift",TemposkiftDistance,IF(F37="konkurrenceløb",KonkurrenceløbDistance,IF(F37="Distanceløb",DistanceløbDistance,"Ukendt træningstype"))))))))</f>
        <v>11.10530856258554</v>
      </c>
      <c r="L37" s="30"/>
      <c r="M37" s="31"/>
      <c r="N37" s="73"/>
    </row>
    <row r="38" spans="1:14" s="26" customFormat="1" hidden="1" outlineLevel="1" x14ac:dyDescent="0.25">
      <c r="A38" s="33"/>
      <c r="B38" s="34">
        <v>42833</v>
      </c>
      <c r="C38" s="30" t="str">
        <f t="shared" si="1"/>
        <v/>
      </c>
      <c r="D38" s="30" t="str">
        <f t="shared" si="2"/>
        <v/>
      </c>
      <c r="E38" s="30"/>
      <c r="F38" s="35" t="s">
        <v>41</v>
      </c>
      <c r="G38" s="35" t="s">
        <v>33</v>
      </c>
      <c r="H38" s="35" t="str">
        <f>IF(ISERROR(VLOOKUP(F38,Table3[[#All],[Type]],1,FALSE))=FALSE(),"",IF(F38="","",IFERROR(IFERROR(TræningsZone,StigningsløbZone),IF(F38="Intervalløb",IntervalZone,IF(F38="Temposkift",TemposkiftZone,IF(F38="Konkurrenceløb","N/A",IF(F38="Distanceløb",DistanceløbZone,"Ukendt træningstype")))))))</f>
        <v>Rest</v>
      </c>
      <c r="I38" s="35" t="str">
        <f>IF(F38="Konkurrenceløb",KonkurrenceløbHastighed,IF(ISERROR(VLOOKUP(F38,Table3[[#All],[Type]],1,FALSE))=FALSE(),"",IF(F38="","",TræningsHastighed)))</f>
        <v>9:59,5</v>
      </c>
      <c r="J38" s="36">
        <f ca="1">IF(ISERROR(VLOOKUP(F38,Table3[[#All],[Type]],1,FALSE))=FALSE(),SUMIF(OFFSET(B38,1,0,50),B38,OFFSET(J38,1,0,50)),IF(F38="","",IF(ISERROR(VLOOKUP(F38,TræningsZoner!B:B,1,FALSE))=FALSE(),NormalTid,IF(F38="Stigningsløb",StigningsløbTid,IF(F38="Intervalløb",IntervalTid,IF(F38="Temposkift",TemposkiftTid,IF(F38="Konkurrenceløb",KonkurrenceløbTid,IF(F38="Distanceløb",DistanceløbTid,"Ukendt træningstype"))))))))</f>
        <v>20</v>
      </c>
      <c r="K38" s="37">
        <f ca="1">IF(ISERROR(VLOOKUP(F38,Table3[[#All],[Type]],1,FALSE))=FALSE(),SUMIF(OFFSET(B38,1,0,50),B38,OFFSET(K38,1,0,50)),IF(F38="","",IF(ISERROR(VLOOKUP(F38,TræningsZoner!B:B,1,FALSE))=FALSE(),NormalDistance,IF(F38="Stigningsløb",StigningsløbDistance,IF(F38="Intervalløb",IntervalDistance,IF(F38="Temposkift",TemposkiftDistance,IF(F38="konkurrenceløb",KonkurrenceløbDistance,IF(F38="Distanceløb",DistanceløbDistance,"Ukendt træningstype"))))))))</f>
        <v>2.0016680567139282</v>
      </c>
      <c r="L38" s="30"/>
      <c r="M38" s="31"/>
      <c r="N38" s="73"/>
    </row>
    <row r="39" spans="1:14" s="26" customFormat="1" hidden="1" outlineLevel="1" x14ac:dyDescent="0.25">
      <c r="A39" s="33"/>
      <c r="B39" s="34">
        <v>42833</v>
      </c>
      <c r="C39" s="30" t="str">
        <f t="shared" si="1"/>
        <v/>
      </c>
      <c r="D39" s="30" t="str">
        <f t="shared" si="2"/>
        <v/>
      </c>
      <c r="E39" s="30"/>
      <c r="F39" s="35" t="s">
        <v>23</v>
      </c>
      <c r="G39" s="35" t="s">
        <v>82</v>
      </c>
      <c r="H39" s="35" t="str">
        <f>IF(ISERROR(VLOOKUP(F39,Table3[[#All],[Type]],1,FALSE))=FALSE(),"",IF(F39="","",IFERROR(IFERROR(TræningsZone,StigningsløbZone),IF(F39="Intervalløb",IntervalZone,IF(F39="Temposkift",TemposkiftZone,IF(F39="Konkurrenceløb","N/A",IF(F39="Distanceløb",DistanceløbZone,"Ukendt træningstype")))))))</f>
        <v>Ae1</v>
      </c>
      <c r="I39" s="35" t="str">
        <f>IF(F39="Konkurrenceløb",KonkurrenceløbHastighed,IF(ISERROR(VLOOKUP(F39,Table3[[#All],[Type]],1,FALSE))=FALSE(),"",IF(F39="","",TræningsHastighed)))</f>
        <v>7:07,5</v>
      </c>
      <c r="J39" s="36">
        <f ca="1">IF(ISERROR(VLOOKUP(F39,Table3[[#All],[Type]],1,FALSE))=FALSE(),SUMIF(OFFSET(B39,1,0,50),B39,OFFSET(J39,1,0,50)),IF(F39="","",IF(ISERROR(VLOOKUP(F39,TræningsZoner!B:B,1,FALSE))=FALSE(),NormalTid,IF(F39="Stigningsløb",StigningsløbTid,IF(F39="Intervalløb",IntervalTid,IF(F39="Temposkift",TemposkiftTid,IF(F39="Konkurrenceløb",KonkurrenceløbTid,IF(F39="Distanceløb",DistanceløbTid,"Ukendt træningstype"))))))))</f>
        <v>25</v>
      </c>
      <c r="K39" s="37">
        <f ca="1">IF(ISERROR(VLOOKUP(F39,Table3[[#All],[Type]],1,FALSE))=FALSE(),SUMIF(OFFSET(B39,1,0,50),B39,OFFSET(K39,1,0,50)),IF(F39="","",IF(ISERROR(VLOOKUP(F39,TræningsZoner!B:B,1,FALSE))=FALSE(),NormalDistance,IF(F39="Stigningsløb",StigningsløbDistance,IF(F39="Intervalløb",IntervalDistance,IF(F39="Temposkift",TemposkiftDistance,IF(F39="konkurrenceløb",KonkurrenceløbDistance,IF(F39="Distanceløb",DistanceløbDistance,"Ukendt træningstype"))))))))</f>
        <v>3.5087719298245612</v>
      </c>
      <c r="L39" s="30"/>
      <c r="M39" s="31"/>
      <c r="N39" s="73"/>
    </row>
    <row r="40" spans="1:14" s="26" customFormat="1" hidden="1" outlineLevel="1" x14ac:dyDescent="0.25">
      <c r="A40" s="33"/>
      <c r="B40" s="34">
        <v>42833</v>
      </c>
      <c r="C40" s="30" t="str">
        <f t="shared" si="1"/>
        <v/>
      </c>
      <c r="D40" s="30" t="str">
        <f t="shared" si="2"/>
        <v/>
      </c>
      <c r="E40" s="30"/>
      <c r="F40" s="35" t="s">
        <v>32</v>
      </c>
      <c r="G40" s="35" t="s">
        <v>34</v>
      </c>
      <c r="H40" s="35" t="str">
        <f>IF(ISERROR(VLOOKUP(F40,Table3[[#All],[Type]],1,FALSE))=FALSE(),"",IF(F40="","",IFERROR(IFERROR(TræningsZone,StigningsløbZone),IF(F40="Intervalløb",IntervalZone,IF(F40="Temposkift",TemposkiftZone,IF(F40="Konkurrenceløb","N/A",IF(F40="Distanceløb",DistanceløbZone,"Ukendt træningstype")))))))</f>
        <v>Ae2</v>
      </c>
      <c r="I40" s="35" t="str">
        <f>IF(F40="Konkurrenceløb",KonkurrenceløbHastighed,IF(ISERROR(VLOOKUP(F40,Table3[[#All],[Type]],1,FALSE))=FALSE(),"",IF(F40="","",TræningsHastighed)))</f>
        <v>6:28</v>
      </c>
      <c r="J40" s="36">
        <f ca="1">IF(ISERROR(VLOOKUP(F40,Table3[[#All],[Type]],1,FALSE))=FALSE(),SUMIF(OFFSET(B40,1,0,50),B40,OFFSET(J40,1,0,50)),IF(F40="","",IF(ISERROR(VLOOKUP(F40,TræningsZoner!B:B,1,FALSE))=FALSE(),NormalTid,IF(F40="Stigningsløb",StigningsløbTid,IF(F40="Intervalløb",IntervalTid,IF(F40="Temposkift",TemposkiftTid,IF(F40="Konkurrenceløb",KonkurrenceløbTid,IF(F40="Distanceløb",DistanceløbTid,"Ukendt træningstype"))))))))</f>
        <v>10</v>
      </c>
      <c r="K40" s="37">
        <f ca="1">IF(ISERROR(VLOOKUP(F40,Table3[[#All],[Type]],1,FALSE))=FALSE(),SUMIF(OFFSET(B40,1,0,50),B40,OFFSET(K40,1,0,50)),IF(F40="","",IF(ISERROR(VLOOKUP(F40,TræningsZoner!B:B,1,FALSE))=FALSE(),NormalDistance,IF(F40="Stigningsløb",StigningsløbDistance,IF(F40="Intervalløb",IntervalDistance,IF(F40="Temposkift",TemposkiftDistance,IF(F40="konkurrenceløb",KonkurrenceløbDistance,IF(F40="Distanceløb",DistanceløbDistance,"Ukendt træningstype"))))))))</f>
        <v>1.5463917525773196</v>
      </c>
      <c r="L40" s="30"/>
      <c r="M40" s="31"/>
      <c r="N40" s="73"/>
    </row>
    <row r="41" spans="1:14" s="26" customFormat="1" hidden="1" outlineLevel="1" x14ac:dyDescent="0.25">
      <c r="A41" s="33"/>
      <c r="B41" s="34">
        <v>42833</v>
      </c>
      <c r="C41" s="30" t="str">
        <f t="shared" si="1"/>
        <v/>
      </c>
      <c r="D41" s="30" t="str">
        <f t="shared" si="2"/>
        <v/>
      </c>
      <c r="E41" s="30"/>
      <c r="F41" s="35" t="s">
        <v>41</v>
      </c>
      <c r="G41" s="35" t="s">
        <v>43</v>
      </c>
      <c r="H41" s="35" t="str">
        <f>IF(ISERROR(VLOOKUP(F41,Table3[[#All],[Type]],1,FALSE))=FALSE(),"",IF(F41="","",IFERROR(IFERROR(TræningsZone,StigningsløbZone),IF(F41="Intervalløb",IntervalZone,IF(F41="Temposkift",TemposkiftZone,IF(F41="Konkurrenceløb","N/A",IF(F41="Distanceløb",DistanceløbZone,"Ukendt træningstype")))))))</f>
        <v>Rest</v>
      </c>
      <c r="I41" s="35" t="str">
        <f>IF(F41="Konkurrenceløb",KonkurrenceløbHastighed,IF(ISERROR(VLOOKUP(F41,Table3[[#All],[Type]],1,FALSE))=FALSE(),"",IF(F41="","",TræningsHastighed)))</f>
        <v>9:59,5</v>
      </c>
      <c r="J41" s="36">
        <f ca="1">IF(ISERROR(VLOOKUP(F41,Table3[[#All],[Type]],1,FALSE))=FALSE(),SUMIF(OFFSET(B41,1,0,50),B41,OFFSET(J41,1,0,50)),IF(F41="","",IF(ISERROR(VLOOKUP(F41,TræningsZoner!B:B,1,FALSE))=FALSE(),NormalTid,IF(F41="Stigningsløb",StigningsløbTid,IF(F41="Intervalløb",IntervalTid,IF(F41="Temposkift",TemposkiftTid,IF(F41="Konkurrenceløb",KonkurrenceløbTid,IF(F41="Distanceløb",DistanceløbTid,"Ukendt træningstype"))))))))</f>
        <v>5</v>
      </c>
      <c r="K41" s="37">
        <f ca="1">IF(ISERROR(VLOOKUP(F41,Table3[[#All],[Type]],1,FALSE))=FALSE(),SUMIF(OFFSET(B41,1,0,50),B41,OFFSET(K41,1,0,50)),IF(F41="","",IF(ISERROR(VLOOKUP(F41,TræningsZoner!B:B,1,FALSE))=FALSE(),NormalDistance,IF(F41="Stigningsløb",StigningsløbDistance,IF(F41="Intervalløb",IntervalDistance,IF(F41="Temposkift",TemposkiftDistance,IF(F41="konkurrenceløb",KonkurrenceløbDistance,IF(F41="Distanceløb",DistanceløbDistance,"Ukendt træningstype"))))))))</f>
        <v>0.50041701417848206</v>
      </c>
      <c r="L41" s="30"/>
      <c r="M41" s="31"/>
      <c r="N41" s="73"/>
    </row>
    <row r="42" spans="1:14" s="26" customFormat="1" hidden="1" outlineLevel="1" x14ac:dyDescent="0.25">
      <c r="A42" s="33"/>
      <c r="B42" s="34">
        <v>42833</v>
      </c>
      <c r="C42" s="30" t="str">
        <f t="shared" si="1"/>
        <v/>
      </c>
      <c r="D42" s="30" t="str">
        <f t="shared" si="2"/>
        <v/>
      </c>
      <c r="E42" s="30"/>
      <c r="F42" s="35" t="s">
        <v>32</v>
      </c>
      <c r="G42" s="35" t="s">
        <v>34</v>
      </c>
      <c r="H42" s="35" t="str">
        <f>IF(ISERROR(VLOOKUP(F42,Table3[[#All],[Type]],1,FALSE))=FALSE(),"",IF(F42="","",IFERROR(IFERROR(TræningsZone,StigningsløbZone),IF(F42="Intervalløb",IntervalZone,IF(F42="Temposkift",TemposkiftZone,IF(F42="Konkurrenceløb","N/A",IF(F42="Distanceløb",DistanceløbZone,"Ukendt træningstype")))))))</f>
        <v>Ae2</v>
      </c>
      <c r="I42" s="35" t="str">
        <f>IF(F42="Konkurrenceløb",KonkurrenceløbHastighed,IF(ISERROR(VLOOKUP(F42,Table3[[#All],[Type]],1,FALSE))=FALSE(),"",IF(F42="","",TræningsHastighed)))</f>
        <v>6:28</v>
      </c>
      <c r="J42" s="36">
        <f ca="1">IF(ISERROR(VLOOKUP(F42,Table3[[#All],[Type]],1,FALSE))=FALSE(),SUMIF(OFFSET(B42,1,0,50),B42,OFFSET(J42,1,0,50)),IF(F42="","",IF(ISERROR(VLOOKUP(F42,TræningsZoner!B:B,1,FALSE))=FALSE(),NormalTid,IF(F42="Stigningsløb",StigningsløbTid,IF(F42="Intervalløb",IntervalTid,IF(F42="Temposkift",TemposkiftTid,IF(F42="Konkurrenceløb",KonkurrenceløbTid,IF(F42="Distanceløb",DistanceløbTid,"Ukendt træningstype"))))))))</f>
        <v>10</v>
      </c>
      <c r="K42" s="37">
        <f ca="1">IF(ISERROR(VLOOKUP(F42,Table3[[#All],[Type]],1,FALSE))=FALSE(),SUMIF(OFFSET(B42,1,0,50),B42,OFFSET(K42,1,0,50)),IF(F42="","",IF(ISERROR(VLOOKUP(F42,TræningsZoner!B:B,1,FALSE))=FALSE(),NormalDistance,IF(F42="Stigningsløb",StigningsløbDistance,IF(F42="Intervalløb",IntervalDistance,IF(F42="Temposkift",TemposkiftDistance,IF(F42="konkurrenceløb",KonkurrenceløbDistance,IF(F42="Distanceløb",DistanceløbDistance,"Ukendt træningstype"))))))))</f>
        <v>1.5463917525773196</v>
      </c>
      <c r="L42" s="30"/>
      <c r="M42" s="31"/>
      <c r="N42" s="73"/>
    </row>
    <row r="43" spans="1:14" s="26" customFormat="1" hidden="1" outlineLevel="1" x14ac:dyDescent="0.25">
      <c r="A43" s="33"/>
      <c r="B43" s="34">
        <v>42833</v>
      </c>
      <c r="C43" s="30" t="str">
        <f t="shared" ref="C43:C106" si="4">IF(A43="","",WEEKNUM(B43,2))</f>
        <v/>
      </c>
      <c r="D43" s="30" t="str">
        <f t="shared" ref="D43:D106" si="5">IF(A43="","",YEAR((B43)))</f>
        <v/>
      </c>
      <c r="E43" s="30"/>
      <c r="F43" s="35" t="s">
        <v>41</v>
      </c>
      <c r="G43" s="35" t="s">
        <v>33</v>
      </c>
      <c r="H43" s="35" t="str">
        <f>IF(ISERROR(VLOOKUP(F43,Table3[[#All],[Type]],1,FALSE))=FALSE(),"",IF(F43="","",IFERROR(IFERROR(TræningsZone,StigningsløbZone),IF(F43="Intervalløb",IntervalZone,IF(F43="Temposkift",TemposkiftZone,IF(F43="Konkurrenceløb","N/A",IF(F43="Distanceløb",DistanceløbZone,"Ukendt træningstype")))))))</f>
        <v>Rest</v>
      </c>
      <c r="I43" s="35" t="str">
        <f>IF(F43="Konkurrenceløb",KonkurrenceløbHastighed,IF(ISERROR(VLOOKUP(F43,Table3[[#All],[Type]],1,FALSE))=FALSE(),"",IF(F43="","",TræningsHastighed)))</f>
        <v>9:59,5</v>
      </c>
      <c r="J43" s="36">
        <f ca="1">IF(ISERROR(VLOOKUP(F43,Table3[[#All],[Type]],1,FALSE))=FALSE(),SUMIF(OFFSET(B43,1,0,50),B43,OFFSET(J43,1,0,50)),IF(F43="","",IF(ISERROR(VLOOKUP(F43,TræningsZoner!B:B,1,FALSE))=FALSE(),NormalTid,IF(F43="Stigningsløb",StigningsløbTid,IF(F43="Intervalløb",IntervalTid,IF(F43="Temposkift",TemposkiftTid,IF(F43="Konkurrenceløb",KonkurrenceløbTid,IF(F43="Distanceløb",DistanceløbTid,"Ukendt træningstype"))))))))</f>
        <v>20</v>
      </c>
      <c r="K43" s="37">
        <f ca="1">IF(ISERROR(VLOOKUP(F43,Table3[[#All],[Type]],1,FALSE))=FALSE(),SUMIF(OFFSET(B43,1,0,50),B43,OFFSET(K43,1,0,50)),IF(F43="","",IF(ISERROR(VLOOKUP(F43,TræningsZoner!B:B,1,FALSE))=FALSE(),NormalDistance,IF(F43="Stigningsløb",StigningsløbDistance,IF(F43="Intervalløb",IntervalDistance,IF(F43="Temposkift",TemposkiftDistance,IF(F43="konkurrenceløb",KonkurrenceløbDistance,IF(F43="Distanceløb",DistanceløbDistance,"Ukendt træningstype"))))))))</f>
        <v>2.0016680567139282</v>
      </c>
      <c r="L43" s="30"/>
      <c r="M43" s="31"/>
      <c r="N43" s="73"/>
    </row>
    <row r="44" spans="1:14" collapsed="1" x14ac:dyDescent="0.25">
      <c r="A44" s="28">
        <f t="shared" si="3"/>
        <v>42831</v>
      </c>
      <c r="B44" s="29">
        <v>42831</v>
      </c>
      <c r="C44" s="30">
        <f t="shared" si="4"/>
        <v>15</v>
      </c>
      <c r="D44" s="30">
        <f t="shared" si="5"/>
        <v>2017</v>
      </c>
      <c r="E44" s="30" t="s">
        <v>75</v>
      </c>
      <c r="F44" s="31" t="s">
        <v>35</v>
      </c>
      <c r="G44" s="31"/>
      <c r="H44" s="31" t="str">
        <f>IF(ISERROR(VLOOKUP(F44,Table3[[#All],[Type]],1,FALSE))=FALSE(),"",IF(F44="","",IFERROR(IFERROR(TræningsZone,StigningsløbZone),IF(F44="Intervalløb",IntervalZone,IF(F44="Temposkift",TemposkiftZone,IF(F44="Konkurrenceløb","N/A",IF(F44="Distanceløb",DistanceløbZone,"Ukendt træningstype")))))))</f>
        <v/>
      </c>
      <c r="I44" s="31" t="str">
        <f>IF(F44="Konkurrenceløb",KonkurrenceløbHastighed,IF(ISERROR(VLOOKUP(F44,Table3[[#All],[Type]],1,FALSE))=FALSE(),"",IF(F44="","",TræningsHastighed)))</f>
        <v/>
      </c>
      <c r="J44" s="30">
        <f ca="1">IF(ISERROR(VLOOKUP(F44,Table3[[#All],[Type]],1,FALSE))=FALSE(),SUMIF(OFFSET(B44,1,0,50),B44,OFFSET(J44,1,0,50)),IF(F44="","",IF(ISERROR(VLOOKUP(F44,TræningsZoner!B:B,1,FALSE))=FALSE(),NormalTid,IF(F44="Stigningsløb",StigningsløbTid,IF(F44="Intervalløb",IntervalTid,IF(F44="Temposkift",TemposkiftTid,IF(F44="Konkurrenceløb",KonkurrenceløbTid,IF(F44="Distanceløb",DistanceløbTid,"Ukendt træningstype"))))))))</f>
        <v>66.496666666666655</v>
      </c>
      <c r="K44" s="32">
        <f ca="1">IF(ISERROR(VLOOKUP(F44,Table3[[#All],[Type]],1,FALSE))=FALSE(),SUMIF(OFFSET(B44,1,0,50),B44,OFFSET(K44,1,0,50)),IF(F44="","",IF(ISERROR(VLOOKUP(F44,TræningsZoner!B:B,1,FALSE))=FALSE(),NormalDistance,IF(F44="Stigningsløb",StigningsløbDistance,IF(F44="Intervalløb",IntervalDistance,IF(F44="Temposkift",TemposkiftDistance,IF(F44="konkurrenceløb",KonkurrenceløbDistance,IF(F44="Distanceløb",DistanceløbDistance,"Ukendt træningstype"))))))))</f>
        <v>10.010943329967956</v>
      </c>
      <c r="L44" s="30"/>
      <c r="M44" s="31"/>
      <c r="N44" s="73"/>
    </row>
    <row r="45" spans="1:14" s="26" customFormat="1" hidden="1" outlineLevel="1" x14ac:dyDescent="0.25">
      <c r="A45" s="33"/>
      <c r="B45" s="34">
        <v>42831</v>
      </c>
      <c r="C45" s="30" t="str">
        <f t="shared" si="4"/>
        <v/>
      </c>
      <c r="D45" s="30" t="str">
        <f t="shared" si="5"/>
        <v/>
      </c>
      <c r="E45" s="30"/>
      <c r="F45" s="35" t="s">
        <v>23</v>
      </c>
      <c r="G45" s="35" t="s">
        <v>26</v>
      </c>
      <c r="H45" s="35" t="str">
        <f>IF(ISERROR(VLOOKUP(F45,Table3[[#All],[Type]],1,FALSE))=FALSE(),"",IF(F45="","",IFERROR(IFERROR(TræningsZone,StigningsløbZone),IF(F45="Intervalløb",IntervalZone,IF(F45="Temposkift",TemposkiftZone,IF(F45="Konkurrenceløb","N/A",IF(F45="Distanceløb",DistanceløbZone,"Ukendt træningstype")))))))</f>
        <v>Ae1</v>
      </c>
      <c r="I45" s="35" t="str">
        <f>IF(F45="Konkurrenceløb",KonkurrenceløbHastighed,IF(ISERROR(VLOOKUP(F45,Table3[[#All],[Type]],1,FALSE))=FALSE(),"",IF(F45="","",TræningsHastighed)))</f>
        <v>7:07,5</v>
      </c>
      <c r="J45" s="36">
        <f ca="1">IF(ISERROR(VLOOKUP(F45,Table3[[#All],[Type]],1,FALSE))=FALSE(),SUMIF(OFFSET(B45,1,0,50),B45,OFFSET(J45,1,0,50)),IF(F45="","",IF(ISERROR(VLOOKUP(F45,TræningsZoner!B:B,1,FALSE))=FALSE(),NormalTid,IF(F45="Stigningsløb",StigningsløbTid,IF(F45="Intervalløb",IntervalTid,IF(F45="Temposkift",TemposkiftTid,IF(F45="Konkurrenceløb",KonkurrenceløbTid,IF(F45="Distanceløb",DistanceløbTid,"Ukendt træningstype"))))))))</f>
        <v>15</v>
      </c>
      <c r="K45" s="37">
        <f ca="1">IF(ISERROR(VLOOKUP(F45,Table3[[#All],[Type]],1,FALSE))=FALSE(),SUMIF(OFFSET(B45,1,0,50),B45,OFFSET(K45,1,0,50)),IF(F45="","",IF(ISERROR(VLOOKUP(F45,TræningsZoner!B:B,1,FALSE))=FALSE(),NormalDistance,IF(F45="Stigningsløb",StigningsløbDistance,IF(F45="Intervalløb",IntervalDistance,IF(F45="Temposkift",TemposkiftDistance,IF(F45="konkurrenceløb",KonkurrenceløbDistance,IF(F45="Distanceløb",DistanceløbDistance,"Ukendt træningstype"))))))))</f>
        <v>2.1052631578947367</v>
      </c>
      <c r="L45" s="30"/>
      <c r="M45" s="31"/>
      <c r="N45" s="73"/>
    </row>
    <row r="46" spans="1:14" s="26" customFormat="1" hidden="1" outlineLevel="1" x14ac:dyDescent="0.25">
      <c r="A46" s="33"/>
      <c r="B46" s="34">
        <v>42831</v>
      </c>
      <c r="C46" s="30" t="str">
        <f t="shared" si="4"/>
        <v/>
      </c>
      <c r="D46" s="30" t="str">
        <f t="shared" si="5"/>
        <v/>
      </c>
      <c r="E46" s="30"/>
      <c r="F46" s="35" t="s">
        <v>27</v>
      </c>
      <c r="G46" s="35" t="s">
        <v>28</v>
      </c>
      <c r="H46" s="35" t="str">
        <f>IF(ISERROR(VLOOKUP(F46,Table3[[#All],[Type]],1,FALSE))=FALSE(),"",IF(F46="","",IFERROR(IFERROR(TræningsZone,StigningsløbZone),IF(F46="Intervalløb",IntervalZone,IF(F46="Temposkift",TemposkiftZone,IF(F46="Konkurrenceløb","N/A",IF(F46="Distanceløb",DistanceløbZone,"Ukendt træningstype")))))))</f>
        <v>AT</v>
      </c>
      <c r="I46" s="35" t="str">
        <f>IF(F46="Konkurrenceløb",KonkurrenceløbHastighed,IF(ISERROR(VLOOKUP(F46,Table3[[#All],[Type]],1,FALSE))=FALSE(),"",IF(F46="","",TræningsHastighed)))</f>
        <v>5:56</v>
      </c>
      <c r="J46" s="36">
        <f ca="1">IF(ISERROR(VLOOKUP(F46,Table3[[#All],[Type]],1,FALSE))=FALSE(),SUMIF(OFFSET(B46,1,0,50),B46,OFFSET(J46,1,0,50)),IF(F46="","",IF(ISERROR(VLOOKUP(F46,TræningsZoner!B:B,1,FALSE))=FALSE(),NormalTid,IF(F46="Stigningsløb",StigningsløbTid,IF(F46="Intervalløb",IntervalTid,IF(F46="Temposkift",TemposkiftTid,IF(F46="Konkurrenceløb",KonkurrenceløbTid,IF(F46="Distanceløb",DistanceløbTid,"Ukendt træningstype"))))))))</f>
        <v>1.78</v>
      </c>
      <c r="K46" s="37">
        <f ca="1">IF(ISERROR(VLOOKUP(F46,Table3[[#All],[Type]],1,FALSE))=FALSE(),SUMIF(OFFSET(B46,1,0,50),B46,OFFSET(K46,1,0,50)),IF(F46="","",IF(ISERROR(VLOOKUP(F46,TræningsZoner!B:B,1,FALSE))=FALSE(),NormalDistance,IF(F46="Stigningsløb",StigningsløbDistance,IF(F46="Intervalløb",IntervalDistance,IF(F46="Temposkift",TemposkiftDistance,IF(F46="konkurrenceløb",KonkurrenceløbDistance,IF(F46="Distanceløb",DistanceløbDistance,"Ukendt træningstype"))))))))</f>
        <v>0.3</v>
      </c>
      <c r="L46" s="30"/>
      <c r="M46" s="31"/>
      <c r="N46" s="73"/>
    </row>
    <row r="47" spans="1:14" s="26" customFormat="1" hidden="1" outlineLevel="1" x14ac:dyDescent="0.25">
      <c r="A47" s="33"/>
      <c r="B47" s="34">
        <v>42831</v>
      </c>
      <c r="C47" s="30" t="str">
        <f t="shared" si="4"/>
        <v/>
      </c>
      <c r="D47" s="30" t="str">
        <f t="shared" si="5"/>
        <v/>
      </c>
      <c r="E47" s="30"/>
      <c r="F47" s="35" t="s">
        <v>36</v>
      </c>
      <c r="G47" s="35" t="s">
        <v>48</v>
      </c>
      <c r="H47" s="35" t="str">
        <f>IF(ISERROR(VLOOKUP(F47,Table3[[#All],[Type]],1,FALSE))=FALSE(),"",IF(F47="","",IFERROR(IFERROR(TræningsZone,StigningsløbZone),IF(F47="Intervalløb",IntervalZone,IF(F47="Temposkift",TemposkiftZone,IF(F47="Konkurrenceløb","N/A",IF(F47="Distanceløb",DistanceløbZone,"Ukendt træningstype")))))))</f>
        <v>Ae3</v>
      </c>
      <c r="I47" s="35" t="str">
        <f>IF(F47="Konkurrenceløb",KonkurrenceløbHastighed,IF(ISERROR(VLOOKUP(F47,Table3[[#All],[Type]],1,FALSE))=FALSE(),"",IF(F47="","",TræningsHastighed)))</f>
        <v>6:06</v>
      </c>
      <c r="J47" s="36">
        <f ca="1">IF(ISERROR(VLOOKUP(F47,Table3[[#All],[Type]],1,FALSE))=FALSE(),SUMIF(OFFSET(B47,1,0,50),B47,OFFSET(J47,1,0,50)),IF(F47="","",IF(ISERROR(VLOOKUP(F47,TræningsZoner!B:B,1,FALSE))=FALSE(),NormalTid,IF(F47="Stigningsløb",StigningsløbTid,IF(F47="Intervalløb",IntervalTid,IF(F47="Temposkift",TemposkiftTid,IF(F47="Konkurrenceløb",KonkurrenceløbTid,IF(F47="Distanceløb",DistanceløbTid,"Ukendt træningstype"))))))))</f>
        <v>3.05</v>
      </c>
      <c r="K47" s="37">
        <f ca="1">IF(ISERROR(VLOOKUP(F47,Table3[[#All],[Type]],1,FALSE))=FALSE(),SUMIF(OFFSET(B47,1,0,50),B47,OFFSET(K47,1,0,50)),IF(F47="","",IF(ISERROR(VLOOKUP(F47,TræningsZoner!B:B,1,FALSE))=FALSE(),NormalDistance,IF(F47="Stigningsløb",StigningsløbDistance,IF(F47="Intervalløb",IntervalDistance,IF(F47="Temposkift",TemposkiftDistance,IF(F47="konkurrenceløb",KonkurrenceløbDistance,IF(F47="Distanceløb",DistanceløbDistance,"Ukendt træningstype"))))))))</f>
        <v>0.5</v>
      </c>
      <c r="L47" s="30"/>
      <c r="M47" s="31"/>
      <c r="N47" s="73"/>
    </row>
    <row r="48" spans="1:14" s="26" customFormat="1" hidden="1" outlineLevel="1" x14ac:dyDescent="0.25">
      <c r="A48" s="33"/>
      <c r="B48" s="34">
        <v>42831</v>
      </c>
      <c r="C48" s="30" t="str">
        <f t="shared" si="4"/>
        <v/>
      </c>
      <c r="D48" s="30" t="str">
        <f t="shared" si="5"/>
        <v/>
      </c>
      <c r="E48" s="30"/>
      <c r="F48" s="35" t="s">
        <v>36</v>
      </c>
      <c r="G48" s="35" t="s">
        <v>38</v>
      </c>
      <c r="H48" s="35" t="str">
        <f>IF(ISERROR(VLOOKUP(F48,Table3[[#All],[Type]],1,FALSE))=FALSE(),"",IF(F48="","",IFERROR(IFERROR(TræningsZone,StigningsløbZone),IF(F48="Intervalløb",IntervalZone,IF(F48="Temposkift",TemposkiftZone,IF(F48="Konkurrenceløb","N/A",IF(F48="Distanceløb",DistanceløbZone,"Ukendt træningstype")))))))</f>
        <v>An1</v>
      </c>
      <c r="I48" s="35" t="str">
        <f>IF(F48="Konkurrenceløb",KonkurrenceløbHastighed,IF(ISERROR(VLOOKUP(F48,Table3[[#All],[Type]],1,FALSE))=FALSE(),"",IF(F48="","",TræningsHastighed)))</f>
        <v>5:42,5</v>
      </c>
      <c r="J48" s="36">
        <f ca="1">IF(ISERROR(VLOOKUP(F48,Table3[[#All],[Type]],1,FALSE))=FALSE(),SUMIF(OFFSET(B48,1,0,50),B48,OFFSET(J48,1,0,50)),IF(F48="","",IF(ISERROR(VLOOKUP(F48,TræningsZoner!B:B,1,FALSE))=FALSE(),NormalTid,IF(F48="Stigningsløb",StigningsløbTid,IF(F48="Intervalløb",IntervalTid,IF(F48="Temposkift",TemposkiftTid,IF(F48="Konkurrenceløb",KonkurrenceløbTid,IF(F48="Distanceløb",DistanceløbTid,"Ukendt træningstype"))))))))</f>
        <v>2.8541666666666665</v>
      </c>
      <c r="K48" s="37">
        <f ca="1">IF(ISERROR(VLOOKUP(F48,Table3[[#All],[Type]],1,FALSE))=FALSE(),SUMIF(OFFSET(B48,1,0,50),B48,OFFSET(K48,1,0,50)),IF(F48="","",IF(ISERROR(VLOOKUP(F48,TræningsZoner!B:B,1,FALSE))=FALSE(),NormalDistance,IF(F48="Stigningsløb",StigningsløbDistance,IF(F48="Intervalløb",IntervalDistance,IF(F48="Temposkift",TemposkiftDistance,IF(F48="konkurrenceløb",KonkurrenceløbDistance,IF(F48="Distanceløb",DistanceløbDistance,"Ukendt træningstype"))))))))</f>
        <v>0.5</v>
      </c>
      <c r="L48" s="30"/>
      <c r="M48" s="31"/>
      <c r="N48" s="73"/>
    </row>
    <row r="49" spans="1:14" s="26" customFormat="1" hidden="1" outlineLevel="1" x14ac:dyDescent="0.25">
      <c r="A49" s="33"/>
      <c r="B49" s="34">
        <v>42831</v>
      </c>
      <c r="C49" s="30" t="str">
        <f t="shared" si="4"/>
        <v/>
      </c>
      <c r="D49" s="30" t="str">
        <f t="shared" si="5"/>
        <v/>
      </c>
      <c r="E49" s="30"/>
      <c r="F49" s="35" t="s">
        <v>36</v>
      </c>
      <c r="G49" s="35" t="s">
        <v>48</v>
      </c>
      <c r="H49" s="35" t="str">
        <f>IF(ISERROR(VLOOKUP(F49,Table3[[#All],[Type]],1,FALSE))=FALSE(),"",IF(F49="","",IFERROR(IFERROR(TræningsZone,StigningsløbZone),IF(F49="Intervalløb",IntervalZone,IF(F49="Temposkift",TemposkiftZone,IF(F49="Konkurrenceløb","N/A",IF(F49="Distanceløb",DistanceløbZone,"Ukendt træningstype")))))))</f>
        <v>Ae3</v>
      </c>
      <c r="I49" s="35" t="str">
        <f>IF(F49="Konkurrenceløb",KonkurrenceløbHastighed,IF(ISERROR(VLOOKUP(F49,Table3[[#All],[Type]],1,FALSE))=FALSE(),"",IF(F49="","",TræningsHastighed)))</f>
        <v>6:06</v>
      </c>
      <c r="J49" s="36">
        <f ca="1">IF(ISERROR(VLOOKUP(F49,Table3[[#All],[Type]],1,FALSE))=FALSE(),SUMIF(OFFSET(B49,1,0,50),B49,OFFSET(J49,1,0,50)),IF(F49="","",IF(ISERROR(VLOOKUP(F49,TræningsZoner!B:B,1,FALSE))=FALSE(),NormalTid,IF(F49="Stigningsløb",StigningsløbTid,IF(F49="Intervalløb",IntervalTid,IF(F49="Temposkift",TemposkiftTid,IF(F49="Konkurrenceløb",KonkurrenceløbTid,IF(F49="Distanceløb",DistanceløbTid,"Ukendt træningstype"))))))))</f>
        <v>3.05</v>
      </c>
      <c r="K49" s="37">
        <f ca="1">IF(ISERROR(VLOOKUP(F49,Table3[[#All],[Type]],1,FALSE))=FALSE(),SUMIF(OFFSET(B49,1,0,50),B49,OFFSET(K49,1,0,50)),IF(F49="","",IF(ISERROR(VLOOKUP(F49,TræningsZoner!B:B,1,FALSE))=FALSE(),NormalDistance,IF(F49="Stigningsløb",StigningsløbDistance,IF(F49="Intervalløb",IntervalDistance,IF(F49="Temposkift",TemposkiftDistance,IF(F49="konkurrenceløb",KonkurrenceløbDistance,IF(F49="Distanceløb",DistanceløbDistance,"Ukendt træningstype"))))))))</f>
        <v>0.5</v>
      </c>
      <c r="L49" s="30"/>
      <c r="M49" s="31"/>
      <c r="N49" s="73"/>
    </row>
    <row r="50" spans="1:14" s="26" customFormat="1" hidden="1" outlineLevel="1" x14ac:dyDescent="0.25">
      <c r="A50" s="33"/>
      <c r="B50" s="34">
        <v>42831</v>
      </c>
      <c r="C50" s="30" t="str">
        <f t="shared" si="4"/>
        <v/>
      </c>
      <c r="D50" s="30" t="str">
        <f t="shared" si="5"/>
        <v/>
      </c>
      <c r="E50" s="30"/>
      <c r="F50" s="35" t="s">
        <v>36</v>
      </c>
      <c r="G50" s="35" t="s">
        <v>38</v>
      </c>
      <c r="H50" s="35" t="str">
        <f>IF(ISERROR(VLOOKUP(F50,Table3[[#All],[Type]],1,FALSE))=FALSE(),"",IF(F50="","",IFERROR(IFERROR(TræningsZone,StigningsløbZone),IF(F50="Intervalløb",IntervalZone,IF(F50="Temposkift",TemposkiftZone,IF(F50="Konkurrenceløb","N/A",IF(F50="Distanceløb",DistanceløbZone,"Ukendt træningstype")))))))</f>
        <v>An1</v>
      </c>
      <c r="I50" s="35" t="str">
        <f>IF(F50="Konkurrenceløb",KonkurrenceløbHastighed,IF(ISERROR(VLOOKUP(F50,Table3[[#All],[Type]],1,FALSE))=FALSE(),"",IF(F50="","",TræningsHastighed)))</f>
        <v>5:42,5</v>
      </c>
      <c r="J50" s="36">
        <f ca="1">IF(ISERROR(VLOOKUP(F50,Table3[[#All],[Type]],1,FALSE))=FALSE(),SUMIF(OFFSET(B50,1,0,50),B50,OFFSET(J50,1,0,50)),IF(F50="","",IF(ISERROR(VLOOKUP(F50,TræningsZoner!B:B,1,FALSE))=FALSE(),NormalTid,IF(F50="Stigningsløb",StigningsløbTid,IF(F50="Intervalløb",IntervalTid,IF(F50="Temposkift",TemposkiftTid,IF(F50="Konkurrenceløb",KonkurrenceløbTid,IF(F50="Distanceløb",DistanceløbTid,"Ukendt træningstype"))))))))</f>
        <v>2.8541666666666665</v>
      </c>
      <c r="K50" s="37">
        <f ca="1">IF(ISERROR(VLOOKUP(F50,Table3[[#All],[Type]],1,FALSE))=FALSE(),SUMIF(OFFSET(B50,1,0,50),B50,OFFSET(K50,1,0,50)),IF(F50="","",IF(ISERROR(VLOOKUP(F50,TræningsZoner!B:B,1,FALSE))=FALSE(),NormalDistance,IF(F50="Stigningsløb",StigningsløbDistance,IF(F50="Intervalløb",IntervalDistance,IF(F50="Temposkift",TemposkiftDistance,IF(F50="konkurrenceløb",KonkurrenceløbDistance,IF(F50="Distanceløb",DistanceløbDistance,"Ukendt træningstype"))))))))</f>
        <v>0.5</v>
      </c>
      <c r="L50" s="30"/>
      <c r="M50" s="31"/>
      <c r="N50" s="73"/>
    </row>
    <row r="51" spans="1:14" s="26" customFormat="1" hidden="1" outlineLevel="1" x14ac:dyDescent="0.25">
      <c r="A51" s="33"/>
      <c r="B51" s="34">
        <v>42831</v>
      </c>
      <c r="C51" s="30" t="str">
        <f t="shared" si="4"/>
        <v/>
      </c>
      <c r="D51" s="30" t="str">
        <f t="shared" si="5"/>
        <v/>
      </c>
      <c r="E51" s="30"/>
      <c r="F51" s="35" t="s">
        <v>36</v>
      </c>
      <c r="G51" s="35" t="s">
        <v>48</v>
      </c>
      <c r="H51" s="35" t="str">
        <f>IF(ISERROR(VLOOKUP(F51,Table3[[#All],[Type]],1,FALSE))=FALSE(),"",IF(F51="","",IFERROR(IFERROR(TræningsZone,StigningsløbZone),IF(F51="Intervalløb",IntervalZone,IF(F51="Temposkift",TemposkiftZone,IF(F51="Konkurrenceløb","N/A",IF(F51="Distanceløb",DistanceløbZone,"Ukendt træningstype")))))))</f>
        <v>Ae3</v>
      </c>
      <c r="I51" s="35" t="str">
        <f>IF(F51="Konkurrenceløb",KonkurrenceløbHastighed,IF(ISERROR(VLOOKUP(F51,Table3[[#All],[Type]],1,FALSE))=FALSE(),"",IF(F51="","",TræningsHastighed)))</f>
        <v>6:06</v>
      </c>
      <c r="J51" s="36">
        <f ca="1">IF(ISERROR(VLOOKUP(F51,Table3[[#All],[Type]],1,FALSE))=FALSE(),SUMIF(OFFSET(B51,1,0,50),B51,OFFSET(J51,1,0,50)),IF(F51="","",IF(ISERROR(VLOOKUP(F51,TræningsZoner!B:B,1,FALSE))=FALSE(),NormalTid,IF(F51="Stigningsløb",StigningsløbTid,IF(F51="Intervalløb",IntervalTid,IF(F51="Temposkift",TemposkiftTid,IF(F51="Konkurrenceløb",KonkurrenceløbTid,IF(F51="Distanceløb",DistanceløbTid,"Ukendt træningstype"))))))))</f>
        <v>3.05</v>
      </c>
      <c r="K51" s="37">
        <f ca="1">IF(ISERROR(VLOOKUP(F51,Table3[[#All],[Type]],1,FALSE))=FALSE(),SUMIF(OFFSET(B51,1,0,50),B51,OFFSET(K51,1,0,50)),IF(F51="","",IF(ISERROR(VLOOKUP(F51,TræningsZoner!B:B,1,FALSE))=FALSE(),NormalDistance,IF(F51="Stigningsløb",StigningsløbDistance,IF(F51="Intervalløb",IntervalDistance,IF(F51="Temposkift",TemposkiftDistance,IF(F51="konkurrenceløb",KonkurrenceløbDistance,IF(F51="Distanceløb",DistanceløbDistance,"Ukendt træningstype"))))))))</f>
        <v>0.5</v>
      </c>
      <c r="L51" s="30"/>
      <c r="M51" s="31"/>
      <c r="N51" s="73"/>
    </row>
    <row r="52" spans="1:14" s="26" customFormat="1" hidden="1" outlineLevel="1" x14ac:dyDescent="0.25">
      <c r="A52" s="33"/>
      <c r="B52" s="34">
        <v>42831</v>
      </c>
      <c r="C52" s="30" t="str">
        <f t="shared" si="4"/>
        <v/>
      </c>
      <c r="D52" s="30" t="str">
        <f t="shared" si="5"/>
        <v/>
      </c>
      <c r="E52" s="30"/>
      <c r="F52" s="35" t="s">
        <v>41</v>
      </c>
      <c r="G52" s="35" t="s">
        <v>43</v>
      </c>
      <c r="H52" s="35" t="str">
        <f>IF(ISERROR(VLOOKUP(F52,Table3[[#All],[Type]],1,FALSE))=FALSE(),"",IF(F52="","",IFERROR(IFERROR(TræningsZone,StigningsløbZone),IF(F52="Intervalløb",IntervalZone,IF(F52="Temposkift",TemposkiftZone,IF(F52="Konkurrenceløb","N/A",IF(F52="Distanceløb",DistanceløbZone,"Ukendt træningstype")))))))</f>
        <v>Rest</v>
      </c>
      <c r="I52" s="35" t="str">
        <f>IF(F52="Konkurrenceløb",KonkurrenceløbHastighed,IF(ISERROR(VLOOKUP(F52,Table3[[#All],[Type]],1,FALSE))=FALSE(),"",IF(F52="","",TræningsHastighed)))</f>
        <v>9:59,5</v>
      </c>
      <c r="J52" s="36">
        <f ca="1">IF(ISERROR(VLOOKUP(F52,Table3[[#All],[Type]],1,FALSE))=FALSE(),SUMIF(OFFSET(B52,1,0,50),B52,OFFSET(J52,1,0,50)),IF(F52="","",IF(ISERROR(VLOOKUP(F52,TræningsZoner!B:B,1,FALSE))=FALSE(),NormalTid,IF(F52="Stigningsløb",StigningsløbTid,IF(F52="Intervalløb",IntervalTid,IF(F52="Temposkift",TemposkiftTid,IF(F52="Konkurrenceløb",KonkurrenceløbTid,IF(F52="Distanceløb",DistanceløbTid,"Ukendt træningstype"))))))))</f>
        <v>5</v>
      </c>
      <c r="K52" s="37">
        <f ca="1">IF(ISERROR(VLOOKUP(F52,Table3[[#All],[Type]],1,FALSE))=FALSE(),SUMIF(OFFSET(B52,1,0,50),B52,OFFSET(K52,1,0,50)),IF(F52="","",IF(ISERROR(VLOOKUP(F52,TræningsZoner!B:B,1,FALSE))=FALSE(),NormalDistance,IF(F52="Stigningsløb",StigningsløbDistance,IF(F52="Intervalløb",IntervalDistance,IF(F52="Temposkift",TemposkiftDistance,IF(F52="konkurrenceløb",KonkurrenceløbDistance,IF(F52="Distanceløb",DistanceløbDistance,"Ukendt træningstype"))))))))</f>
        <v>0.50041701417848206</v>
      </c>
      <c r="L52" s="30"/>
      <c r="M52" s="31"/>
      <c r="N52" s="73"/>
    </row>
    <row r="53" spans="1:14" s="26" customFormat="1" hidden="1" outlineLevel="1" x14ac:dyDescent="0.25">
      <c r="A53" s="33"/>
      <c r="B53" s="34">
        <v>42831</v>
      </c>
      <c r="C53" s="30" t="str">
        <f t="shared" si="4"/>
        <v/>
      </c>
      <c r="D53" s="30" t="str">
        <f t="shared" si="5"/>
        <v/>
      </c>
      <c r="E53" s="30"/>
      <c r="F53" s="35" t="s">
        <v>36</v>
      </c>
      <c r="G53" s="35" t="s">
        <v>48</v>
      </c>
      <c r="H53" s="35" t="str">
        <f>IF(ISERROR(VLOOKUP(F53,Table3[[#All],[Type]],1,FALSE))=FALSE(),"",IF(F53="","",IFERROR(IFERROR(TræningsZone,StigningsløbZone),IF(F53="Intervalløb",IntervalZone,IF(F53="Temposkift",TemposkiftZone,IF(F53="Konkurrenceløb","N/A",IF(F53="Distanceløb",DistanceløbZone,"Ukendt træningstype")))))))</f>
        <v>Ae3</v>
      </c>
      <c r="I53" s="35" t="str">
        <f>IF(F53="Konkurrenceløb",KonkurrenceløbHastighed,IF(ISERROR(VLOOKUP(F53,Table3[[#All],[Type]],1,FALSE))=FALSE(),"",IF(F53="","",TræningsHastighed)))</f>
        <v>6:06</v>
      </c>
      <c r="J53" s="36">
        <f ca="1">IF(ISERROR(VLOOKUP(F53,Table3[[#All],[Type]],1,FALSE))=FALSE(),SUMIF(OFFSET(B53,1,0,50),B53,OFFSET(J53,1,0,50)),IF(F53="","",IF(ISERROR(VLOOKUP(F53,TræningsZoner!B:B,1,FALSE))=FALSE(),NormalTid,IF(F53="Stigningsløb",StigningsløbTid,IF(F53="Intervalløb",IntervalTid,IF(F53="Temposkift",TemposkiftTid,IF(F53="Konkurrenceløb",KonkurrenceløbTid,IF(F53="Distanceløb",DistanceløbTid,"Ukendt træningstype"))))))))</f>
        <v>3.05</v>
      </c>
      <c r="K53" s="37">
        <f ca="1">IF(ISERROR(VLOOKUP(F53,Table3[[#All],[Type]],1,FALSE))=FALSE(),SUMIF(OFFSET(B53,1,0,50),B53,OFFSET(K53,1,0,50)),IF(F53="","",IF(ISERROR(VLOOKUP(F53,TræningsZoner!B:B,1,FALSE))=FALSE(),NormalDistance,IF(F53="Stigningsløb",StigningsløbDistance,IF(F53="Intervalløb",IntervalDistance,IF(F53="Temposkift",TemposkiftDistance,IF(F53="konkurrenceløb",KonkurrenceløbDistance,IF(F53="Distanceløb",DistanceløbDistance,"Ukendt træningstype"))))))))</f>
        <v>0.5</v>
      </c>
      <c r="L53" s="30"/>
      <c r="M53" s="31"/>
      <c r="N53" s="73"/>
    </row>
    <row r="54" spans="1:14" s="26" customFormat="1" hidden="1" outlineLevel="1" x14ac:dyDescent="0.25">
      <c r="A54" s="33"/>
      <c r="B54" s="34">
        <v>42831</v>
      </c>
      <c r="C54" s="30" t="str">
        <f t="shared" si="4"/>
        <v/>
      </c>
      <c r="D54" s="30" t="str">
        <f t="shared" si="5"/>
        <v/>
      </c>
      <c r="E54" s="30"/>
      <c r="F54" s="35" t="s">
        <v>36</v>
      </c>
      <c r="G54" s="35" t="s">
        <v>38</v>
      </c>
      <c r="H54" s="35" t="str">
        <f>IF(ISERROR(VLOOKUP(F54,Table3[[#All],[Type]],1,FALSE))=FALSE(),"",IF(F54="","",IFERROR(IFERROR(TræningsZone,StigningsløbZone),IF(F54="Intervalløb",IntervalZone,IF(F54="Temposkift",TemposkiftZone,IF(F54="Konkurrenceløb","N/A",IF(F54="Distanceløb",DistanceløbZone,"Ukendt træningstype")))))))</f>
        <v>An1</v>
      </c>
      <c r="I54" s="35" t="str">
        <f>IF(F54="Konkurrenceløb",KonkurrenceløbHastighed,IF(ISERROR(VLOOKUP(F54,Table3[[#All],[Type]],1,FALSE))=FALSE(),"",IF(F54="","",TræningsHastighed)))</f>
        <v>5:42,5</v>
      </c>
      <c r="J54" s="36">
        <f ca="1">IF(ISERROR(VLOOKUP(F54,Table3[[#All],[Type]],1,FALSE))=FALSE(),SUMIF(OFFSET(B54,1,0,50),B54,OFFSET(J54,1,0,50)),IF(F54="","",IF(ISERROR(VLOOKUP(F54,TræningsZoner!B:B,1,FALSE))=FALSE(),NormalTid,IF(F54="Stigningsløb",StigningsløbTid,IF(F54="Intervalløb",IntervalTid,IF(F54="Temposkift",TemposkiftTid,IF(F54="Konkurrenceløb",KonkurrenceløbTid,IF(F54="Distanceløb",DistanceløbTid,"Ukendt træningstype"))))))))</f>
        <v>2.8541666666666665</v>
      </c>
      <c r="K54" s="37">
        <f ca="1">IF(ISERROR(VLOOKUP(F54,Table3[[#All],[Type]],1,FALSE))=FALSE(),SUMIF(OFFSET(B54,1,0,50),B54,OFFSET(K54,1,0,50)),IF(F54="","",IF(ISERROR(VLOOKUP(F54,TræningsZoner!B:B,1,FALSE))=FALSE(),NormalDistance,IF(F54="Stigningsløb",StigningsløbDistance,IF(F54="Intervalløb",IntervalDistance,IF(F54="Temposkift",TemposkiftDistance,IF(F54="konkurrenceløb",KonkurrenceløbDistance,IF(F54="Distanceløb",DistanceløbDistance,"Ukendt træningstype"))))))))</f>
        <v>0.5</v>
      </c>
      <c r="L54" s="30"/>
      <c r="M54" s="31"/>
      <c r="N54" s="73"/>
    </row>
    <row r="55" spans="1:14" s="26" customFormat="1" hidden="1" outlineLevel="1" x14ac:dyDescent="0.25">
      <c r="A55" s="33"/>
      <c r="B55" s="34">
        <v>42831</v>
      </c>
      <c r="C55" s="30" t="str">
        <f t="shared" si="4"/>
        <v/>
      </c>
      <c r="D55" s="30" t="str">
        <f t="shared" si="5"/>
        <v/>
      </c>
      <c r="E55" s="30"/>
      <c r="F55" s="35" t="s">
        <v>36</v>
      </c>
      <c r="G55" s="35" t="s">
        <v>48</v>
      </c>
      <c r="H55" s="35" t="str">
        <f>IF(ISERROR(VLOOKUP(F55,Table3[[#All],[Type]],1,FALSE))=FALSE(),"",IF(F55="","",IFERROR(IFERROR(TræningsZone,StigningsløbZone),IF(F55="Intervalløb",IntervalZone,IF(F55="Temposkift",TemposkiftZone,IF(F55="Konkurrenceløb","N/A",IF(F55="Distanceløb",DistanceløbZone,"Ukendt træningstype")))))))</f>
        <v>Ae3</v>
      </c>
      <c r="I55" s="35" t="str">
        <f>IF(F55="Konkurrenceløb",KonkurrenceløbHastighed,IF(ISERROR(VLOOKUP(F55,Table3[[#All],[Type]],1,FALSE))=FALSE(),"",IF(F55="","",TræningsHastighed)))</f>
        <v>6:06</v>
      </c>
      <c r="J55" s="36">
        <f ca="1">IF(ISERROR(VLOOKUP(F55,Table3[[#All],[Type]],1,FALSE))=FALSE(),SUMIF(OFFSET(B55,1,0,50),B55,OFFSET(J55,1,0,50)),IF(F55="","",IF(ISERROR(VLOOKUP(F55,TræningsZoner!B:B,1,FALSE))=FALSE(),NormalTid,IF(F55="Stigningsløb",StigningsløbTid,IF(F55="Intervalløb",IntervalTid,IF(F55="Temposkift",TemposkiftTid,IF(F55="Konkurrenceløb",KonkurrenceløbTid,IF(F55="Distanceløb",DistanceløbTid,"Ukendt træningstype"))))))))</f>
        <v>3.05</v>
      </c>
      <c r="K55" s="37">
        <f ca="1">IF(ISERROR(VLOOKUP(F55,Table3[[#All],[Type]],1,FALSE))=FALSE(),SUMIF(OFFSET(B55,1,0,50),B55,OFFSET(K55,1,0,50)),IF(F55="","",IF(ISERROR(VLOOKUP(F55,TræningsZoner!B:B,1,FALSE))=FALSE(),NormalDistance,IF(F55="Stigningsløb",StigningsløbDistance,IF(F55="Intervalløb",IntervalDistance,IF(F55="Temposkift",TemposkiftDistance,IF(F55="konkurrenceløb",KonkurrenceløbDistance,IF(F55="Distanceløb",DistanceløbDistance,"Ukendt træningstype"))))))))</f>
        <v>0.5</v>
      </c>
      <c r="L55" s="30"/>
      <c r="M55" s="31"/>
      <c r="N55" s="73"/>
    </row>
    <row r="56" spans="1:14" s="26" customFormat="1" hidden="1" outlineLevel="1" x14ac:dyDescent="0.25">
      <c r="A56" s="33"/>
      <c r="B56" s="34">
        <v>42831</v>
      </c>
      <c r="C56" s="30" t="str">
        <f t="shared" si="4"/>
        <v/>
      </c>
      <c r="D56" s="30" t="str">
        <f t="shared" si="5"/>
        <v/>
      </c>
      <c r="E56" s="30"/>
      <c r="F56" s="35" t="s">
        <v>36</v>
      </c>
      <c r="G56" s="35" t="s">
        <v>38</v>
      </c>
      <c r="H56" s="35" t="str">
        <f>IF(ISERROR(VLOOKUP(F56,Table3[[#All],[Type]],1,FALSE))=FALSE(),"",IF(F56="","",IFERROR(IFERROR(TræningsZone,StigningsløbZone),IF(F56="Intervalløb",IntervalZone,IF(F56="Temposkift",TemposkiftZone,IF(F56="Konkurrenceløb","N/A",IF(F56="Distanceløb",DistanceløbZone,"Ukendt træningstype")))))))</f>
        <v>An1</v>
      </c>
      <c r="I56" s="35" t="str">
        <f>IF(F56="Konkurrenceløb",KonkurrenceløbHastighed,IF(ISERROR(VLOOKUP(F56,Table3[[#All],[Type]],1,FALSE))=FALSE(),"",IF(F56="","",TræningsHastighed)))</f>
        <v>5:42,5</v>
      </c>
      <c r="J56" s="36">
        <f ca="1">IF(ISERROR(VLOOKUP(F56,Table3[[#All],[Type]],1,FALSE))=FALSE(),SUMIF(OFFSET(B56,1,0,50),B56,OFFSET(J56,1,0,50)),IF(F56="","",IF(ISERROR(VLOOKUP(F56,TræningsZoner!B:B,1,FALSE))=FALSE(),NormalTid,IF(F56="Stigningsløb",StigningsløbTid,IF(F56="Intervalløb",IntervalTid,IF(F56="Temposkift",TemposkiftTid,IF(F56="Konkurrenceløb",KonkurrenceløbTid,IF(F56="Distanceløb",DistanceløbTid,"Ukendt træningstype"))))))))</f>
        <v>2.8541666666666665</v>
      </c>
      <c r="K56" s="37">
        <f ca="1">IF(ISERROR(VLOOKUP(F56,Table3[[#All],[Type]],1,FALSE))=FALSE(),SUMIF(OFFSET(B56,1,0,50),B56,OFFSET(K56,1,0,50)),IF(F56="","",IF(ISERROR(VLOOKUP(F56,TræningsZoner!B:B,1,FALSE))=FALSE(),NormalDistance,IF(F56="Stigningsløb",StigningsløbDistance,IF(F56="Intervalløb",IntervalDistance,IF(F56="Temposkift",TemposkiftDistance,IF(F56="konkurrenceløb",KonkurrenceløbDistance,IF(F56="Distanceløb",DistanceløbDistance,"Ukendt træningstype"))))))))</f>
        <v>0.5</v>
      </c>
      <c r="L56" s="30"/>
      <c r="M56" s="31"/>
      <c r="N56" s="73"/>
    </row>
    <row r="57" spans="1:14" s="26" customFormat="1" hidden="1" outlineLevel="1" x14ac:dyDescent="0.25">
      <c r="A57" s="33"/>
      <c r="B57" s="34">
        <v>42831</v>
      </c>
      <c r="C57" s="30" t="str">
        <f t="shared" si="4"/>
        <v/>
      </c>
      <c r="D57" s="30" t="str">
        <f t="shared" si="5"/>
        <v/>
      </c>
      <c r="E57" s="30"/>
      <c r="F57" s="35" t="s">
        <v>36</v>
      </c>
      <c r="G57" s="35" t="s">
        <v>48</v>
      </c>
      <c r="H57" s="35" t="str">
        <f>IF(ISERROR(VLOOKUP(F57,Table3[[#All],[Type]],1,FALSE))=FALSE(),"",IF(F57="","",IFERROR(IFERROR(TræningsZone,StigningsløbZone),IF(F57="Intervalløb",IntervalZone,IF(F57="Temposkift",TemposkiftZone,IF(F57="Konkurrenceløb","N/A",IF(F57="Distanceløb",DistanceløbZone,"Ukendt træningstype")))))))</f>
        <v>Ae3</v>
      </c>
      <c r="I57" s="35" t="str">
        <f>IF(F57="Konkurrenceløb",KonkurrenceløbHastighed,IF(ISERROR(VLOOKUP(F57,Table3[[#All],[Type]],1,FALSE))=FALSE(),"",IF(F57="","",TræningsHastighed)))</f>
        <v>6:06</v>
      </c>
      <c r="J57" s="36">
        <f ca="1">IF(ISERROR(VLOOKUP(F57,Table3[[#All],[Type]],1,FALSE))=FALSE(),SUMIF(OFFSET(B57,1,0,50),B57,OFFSET(J57,1,0,50)),IF(F57="","",IF(ISERROR(VLOOKUP(F57,TræningsZoner!B:B,1,FALSE))=FALSE(),NormalTid,IF(F57="Stigningsløb",StigningsløbTid,IF(F57="Intervalløb",IntervalTid,IF(F57="Temposkift",TemposkiftTid,IF(F57="Konkurrenceløb",KonkurrenceløbTid,IF(F57="Distanceløb",DistanceløbTid,"Ukendt træningstype"))))))))</f>
        <v>3.05</v>
      </c>
      <c r="K57" s="37">
        <f ca="1">IF(ISERROR(VLOOKUP(F57,Table3[[#All],[Type]],1,FALSE))=FALSE(),SUMIF(OFFSET(B57,1,0,50),B57,OFFSET(K57,1,0,50)),IF(F57="","",IF(ISERROR(VLOOKUP(F57,TræningsZoner!B:B,1,FALSE))=FALSE(),NormalDistance,IF(F57="Stigningsløb",StigningsløbDistance,IF(F57="Intervalløb",IntervalDistance,IF(F57="Temposkift",TemposkiftDistance,IF(F57="konkurrenceløb",KonkurrenceløbDistance,IF(F57="Distanceløb",DistanceløbDistance,"Ukendt træningstype"))))))))</f>
        <v>0.5</v>
      </c>
      <c r="L57" s="30"/>
      <c r="M57" s="31"/>
      <c r="N57" s="73"/>
    </row>
    <row r="58" spans="1:14" s="26" customFormat="1" hidden="1" outlineLevel="1" x14ac:dyDescent="0.25">
      <c r="A58" s="33"/>
      <c r="B58" s="34">
        <v>42831</v>
      </c>
      <c r="C58" s="30" t="str">
        <f t="shared" si="4"/>
        <v/>
      </c>
      <c r="D58" s="30" t="str">
        <f t="shared" si="5"/>
        <v/>
      </c>
      <c r="E58" s="30"/>
      <c r="F58" s="35" t="s">
        <v>23</v>
      </c>
      <c r="G58" s="35" t="s">
        <v>26</v>
      </c>
      <c r="H58" s="35" t="str">
        <f>IF(ISERROR(VLOOKUP(F58,Table3[[#All],[Type]],1,FALSE))=FALSE(),"",IF(F58="","",IFERROR(IFERROR(TræningsZone,StigningsløbZone),IF(F58="Intervalløb",IntervalZone,IF(F58="Temposkift",TemposkiftZone,IF(F58="Konkurrenceløb","N/A",IF(F58="Distanceløb",DistanceløbZone,"Ukendt træningstype")))))))</f>
        <v>Ae1</v>
      </c>
      <c r="I58" s="35" t="str">
        <f>IF(F58="Konkurrenceløb",KonkurrenceløbHastighed,IF(ISERROR(VLOOKUP(F58,Table3[[#All],[Type]],1,FALSE))=FALSE(),"",IF(F58="","",TræningsHastighed)))</f>
        <v>7:07,5</v>
      </c>
      <c r="J58" s="36">
        <f ca="1">IF(ISERROR(VLOOKUP(F58,Table3[[#All],[Type]],1,FALSE))=FALSE(),SUMIF(OFFSET(B58,1,0,50),B58,OFFSET(J58,1,0,50)),IF(F58="","",IF(ISERROR(VLOOKUP(F58,TræningsZoner!B:B,1,FALSE))=FALSE(),NormalTid,IF(F58="Stigningsløb",StigningsløbTid,IF(F58="Intervalløb",IntervalTid,IF(F58="Temposkift",TemposkiftTid,IF(F58="Konkurrenceløb",KonkurrenceløbTid,IF(F58="Distanceløb",DistanceløbTid,"Ukendt træningstype"))))))))</f>
        <v>15</v>
      </c>
      <c r="K58" s="37">
        <f ca="1">IF(ISERROR(VLOOKUP(F58,Table3[[#All],[Type]],1,FALSE))=FALSE(),SUMIF(OFFSET(B58,1,0,50),B58,OFFSET(K58,1,0,50)),IF(F58="","",IF(ISERROR(VLOOKUP(F58,TræningsZoner!B:B,1,FALSE))=FALSE(),NormalDistance,IF(F58="Stigningsløb",StigningsløbDistance,IF(F58="Intervalløb",IntervalDistance,IF(F58="Temposkift",TemposkiftDistance,IF(F58="konkurrenceløb",KonkurrenceløbDistance,IF(F58="Distanceløb",DistanceløbDistance,"Ukendt træningstype"))))))))</f>
        <v>2.1052631578947367</v>
      </c>
      <c r="L58" s="30"/>
      <c r="M58" s="31"/>
      <c r="N58" s="73"/>
    </row>
    <row r="59" spans="1:14" collapsed="1" x14ac:dyDescent="0.25">
      <c r="A59" s="28">
        <f t="shared" si="3"/>
        <v>42829</v>
      </c>
      <c r="B59" s="29">
        <v>42829</v>
      </c>
      <c r="C59" s="30">
        <f t="shared" si="4"/>
        <v>15</v>
      </c>
      <c r="D59" s="30">
        <f t="shared" si="5"/>
        <v>2017</v>
      </c>
      <c r="E59" s="30" t="s">
        <v>75</v>
      </c>
      <c r="F59" s="31" t="s">
        <v>22</v>
      </c>
      <c r="G59" s="31"/>
      <c r="H59" s="31" t="str">
        <f>IF(ISERROR(VLOOKUP(F59,Table3[[#All],[Type]],1,FALSE))=FALSE(),"",IF(F59="","",IFERROR(IFERROR(TræningsZone,StigningsløbZone),IF(F59="Intervalløb",IntervalZone,IF(F59="Temposkift",TemposkiftZone,IF(F59="Konkurrenceløb","N/A",IF(F59="Distanceløb",DistanceløbZone,"Ukendt træningstype")))))))</f>
        <v/>
      </c>
      <c r="I59" s="31" t="str">
        <f>IF(F59="Konkurrenceløb",KonkurrenceløbHastighed,IF(ISERROR(VLOOKUP(F59,Table3[[#All],[Type]],1,FALSE))=FALSE(),"",IF(F59="","",TræningsHastighed)))</f>
        <v/>
      </c>
      <c r="J59" s="30">
        <f ca="1">IF(ISERROR(VLOOKUP(F59,Table3[[#All],[Type]],1,FALSE))=FALSE(),SUMIF(OFFSET(B59,1,0,50),B59,OFFSET(J59,1,0,50)),IF(F59="","",IF(ISERROR(VLOOKUP(F59,TræningsZoner!B:B,1,FALSE))=FALSE(),NormalTid,IF(F59="Stigningsløb",StigningsløbTid,IF(F59="Intervalløb",IntervalTid,IF(F59="Temposkift",TemposkiftTid,IF(F59="Konkurrenceløb",KonkurrenceløbTid,IF(F59="Distanceløb",DistanceløbTid,"Ukendt træningstype"))))))))</f>
        <v>50</v>
      </c>
      <c r="K59" s="32">
        <f ca="1">IF(ISERROR(VLOOKUP(F59,Table3[[#All],[Type]],1,FALSE))=FALSE(),SUMIF(OFFSET(B59,1,0,50),B59,OFFSET(K59,1,0,50)),IF(F59="","",IF(ISERROR(VLOOKUP(F59,TræningsZoner!B:B,1,FALSE))=FALSE(),NormalDistance,IF(F59="Stigningsløb",StigningsløbDistance,IF(F59="Intervalløb",IntervalDistance,IF(F59="Temposkift",TemposkiftDistance,IF(F59="konkurrenceløb",KonkurrenceløbDistance,IF(F59="Distanceløb",DistanceløbDistance,"Ukendt træningstype"))))))))</f>
        <v>7.2994283461462643</v>
      </c>
      <c r="L59" s="30"/>
      <c r="M59" s="31"/>
      <c r="N59" s="73"/>
    </row>
    <row r="60" spans="1:14" hidden="1" outlineLevel="1" x14ac:dyDescent="0.25">
      <c r="A60" s="28"/>
      <c r="B60" s="34">
        <v>42829</v>
      </c>
      <c r="C60" s="30" t="str">
        <f t="shared" si="4"/>
        <v/>
      </c>
      <c r="D60" s="30" t="str">
        <f t="shared" si="5"/>
        <v/>
      </c>
      <c r="E60" s="30"/>
      <c r="F60" s="35" t="s">
        <v>23</v>
      </c>
      <c r="G60" s="35" t="s">
        <v>33</v>
      </c>
      <c r="H60" s="35" t="str">
        <f>IF(ISERROR(VLOOKUP(F60,Table3[[#All],[Type]],1,FALSE))=FALSE(),"",IF(F60="","",IFERROR(IFERROR(TræningsZone,StigningsløbZone),IF(F60="Intervalløb",IntervalZone,IF(F60="Temposkift",TemposkiftZone,IF(F60="Konkurrenceløb","N/A",IF(F60="Distanceløb",DistanceløbZone,"Ukendt træningstype")))))))</f>
        <v>Ae1</v>
      </c>
      <c r="I60" s="35" t="str">
        <f>IF(F60="Konkurrenceløb",KonkurrenceløbHastighed,IF(ISERROR(VLOOKUP(F60,Table3[[#All],[Type]],1,FALSE))=FALSE(),"",IF(F60="","",TræningsHastighed)))</f>
        <v>7:07,5</v>
      </c>
      <c r="J60" s="36">
        <f ca="1">IF(ISERROR(VLOOKUP(F60,Table3[[#All],[Type]],1,FALSE))=FALSE(),SUMIF(OFFSET(B60,1,0,50),B60,OFFSET(J60,1,0,50)),IF(F60="","",IF(ISERROR(VLOOKUP(F60,TræningsZoner!B:B,1,FALSE))=FALSE(),NormalTid,IF(F60="Stigningsløb",StigningsløbTid,IF(F60="Intervalløb",IntervalTid,IF(F60="Temposkift",TemposkiftTid,IF(F60="Konkurrenceløb",KonkurrenceløbTid,IF(F60="Distanceløb",DistanceløbTid,"Ukendt træningstype"))))))))</f>
        <v>20</v>
      </c>
      <c r="K60" s="37">
        <f ca="1">IF(ISERROR(VLOOKUP(F60,Table3[[#All],[Type]],1,FALSE))=FALSE(),SUMIF(OFFSET(B60,1,0,50),B60,OFFSET(K60,1,0,50)),IF(F60="","",IF(ISERROR(VLOOKUP(F60,TræningsZoner!B:B,1,FALSE))=FALSE(),NormalDistance,IF(F60="Stigningsløb",StigningsløbDistance,IF(F60="Intervalløb",IntervalDistance,IF(F60="Temposkift",TemposkiftDistance,IF(F60="konkurrenceløb",KonkurrenceløbDistance,IF(F60="Distanceløb",DistanceløbDistance,"Ukendt træningstype"))))))))</f>
        <v>2.807017543859649</v>
      </c>
      <c r="L60" s="30"/>
      <c r="M60" s="31"/>
      <c r="N60" s="73"/>
    </row>
    <row r="61" spans="1:14" hidden="1" outlineLevel="1" x14ac:dyDescent="0.25">
      <c r="A61" s="28"/>
      <c r="B61" s="34">
        <v>42829</v>
      </c>
      <c r="C61" s="30" t="str">
        <f t="shared" si="4"/>
        <v/>
      </c>
      <c r="D61" s="30" t="str">
        <f t="shared" si="5"/>
        <v/>
      </c>
      <c r="E61" s="30"/>
      <c r="F61" s="35" t="s">
        <v>49</v>
      </c>
      <c r="G61" s="35" t="s">
        <v>34</v>
      </c>
      <c r="H61" s="35" t="str">
        <f>IF(ISERROR(VLOOKUP(F61,Table3[[#All],[Type]],1,FALSE))=FALSE(),"",IF(F61="","",IFERROR(IFERROR(TræningsZone,StigningsløbZone),IF(F61="Intervalløb",IntervalZone,IF(F61="Temposkift",TemposkiftZone,IF(F61="Konkurrenceløb","N/A",IF(F61="Distanceløb",DistanceløbZone,"Ukendt træningstype")))))))</f>
        <v>AT</v>
      </c>
      <c r="I61" s="35" t="str">
        <f>IF(F61="Konkurrenceløb",KonkurrenceløbHastighed,IF(ISERROR(VLOOKUP(F61,Table3[[#All],[Type]],1,FALSE))=FALSE(),"",IF(F61="","",TræningsHastighed)))</f>
        <v>5:56</v>
      </c>
      <c r="J61" s="36">
        <f ca="1">IF(ISERROR(VLOOKUP(F61,Table3[[#All],[Type]],1,FALSE))=FALSE(),SUMIF(OFFSET(B61,1,0,50),B61,OFFSET(J61,1,0,50)),IF(F61="","",IF(ISERROR(VLOOKUP(F61,TræningsZoner!B:B,1,FALSE))=FALSE(),NormalTid,IF(F61="Stigningsløb",StigningsløbTid,IF(F61="Intervalløb",IntervalTid,IF(F61="Temposkift",TemposkiftTid,IF(F61="Konkurrenceløb",KonkurrenceløbTid,IF(F61="Distanceløb",DistanceløbTid,"Ukendt træningstype"))))))))</f>
        <v>10</v>
      </c>
      <c r="K61" s="37">
        <f ca="1">IF(ISERROR(VLOOKUP(F61,Table3[[#All],[Type]],1,FALSE))=FALSE(),SUMIF(OFFSET(B61,1,0,50),B61,OFFSET(K61,1,0,50)),IF(F61="","",IF(ISERROR(VLOOKUP(F61,TræningsZoner!B:B,1,FALSE))=FALSE(),NormalDistance,IF(F61="Stigningsløb",StigningsløbDistance,IF(F61="Intervalløb",IntervalDistance,IF(F61="Temposkift",TemposkiftDistance,IF(F61="konkurrenceløb",KonkurrenceløbDistance,IF(F61="Distanceløb",DistanceløbDistance,"Ukendt træningstype"))))))))</f>
        <v>1.6853932584269662</v>
      </c>
      <c r="L61" s="30"/>
      <c r="M61" s="31"/>
      <c r="N61" s="73"/>
    </row>
    <row r="62" spans="1:14" hidden="1" outlineLevel="1" x14ac:dyDescent="0.25">
      <c r="A62" s="28"/>
      <c r="B62" s="34">
        <v>42829</v>
      </c>
      <c r="C62" s="30" t="str">
        <f t="shared" si="4"/>
        <v/>
      </c>
      <c r="D62" s="30" t="str">
        <f t="shared" si="5"/>
        <v/>
      </c>
      <c r="E62" s="30"/>
      <c r="F62" s="35" t="s">
        <v>23</v>
      </c>
      <c r="G62" s="35" t="s">
        <v>33</v>
      </c>
      <c r="H62" s="35" t="str">
        <f>IF(ISERROR(VLOOKUP(F62,Table3[[#All],[Type]],1,FALSE))=FALSE(),"",IF(F62="","",IFERROR(IFERROR(TræningsZone,StigningsløbZone),IF(F62="Intervalløb",IntervalZone,IF(F62="Temposkift",TemposkiftZone,IF(F62="Konkurrenceløb","N/A",IF(F62="Distanceløb",DistanceløbZone,"Ukendt træningstype")))))))</f>
        <v>Ae1</v>
      </c>
      <c r="I62" s="35" t="str">
        <f>IF(F62="Konkurrenceløb",KonkurrenceløbHastighed,IF(ISERROR(VLOOKUP(F62,Table3[[#All],[Type]],1,FALSE))=FALSE(),"",IF(F62="","",TræningsHastighed)))</f>
        <v>7:07,5</v>
      </c>
      <c r="J62" s="36">
        <f ca="1">IF(ISERROR(VLOOKUP(F62,Table3[[#All],[Type]],1,FALSE))=FALSE(),SUMIF(OFFSET(B62,1,0,50),B62,OFFSET(J62,1,0,50)),IF(F62="","",IF(ISERROR(VLOOKUP(F62,TræningsZoner!B:B,1,FALSE))=FALSE(),NormalTid,IF(F62="Stigningsløb",StigningsløbTid,IF(F62="Intervalløb",IntervalTid,IF(F62="Temposkift",TemposkiftTid,IF(F62="Konkurrenceløb",KonkurrenceløbTid,IF(F62="Distanceløb",DistanceløbTid,"Ukendt træningstype"))))))))</f>
        <v>20</v>
      </c>
      <c r="K62" s="37">
        <f ca="1">IF(ISERROR(VLOOKUP(F62,Table3[[#All],[Type]],1,FALSE))=FALSE(),SUMIF(OFFSET(B62,1,0,50),B62,OFFSET(K62,1,0,50)),IF(F62="","",IF(ISERROR(VLOOKUP(F62,TræningsZoner!B:B,1,FALSE))=FALSE(),NormalDistance,IF(F62="Stigningsløb",StigningsløbDistance,IF(F62="Intervalløb",IntervalDistance,IF(F62="Temposkift",TemposkiftDistance,IF(F62="konkurrenceløb",KonkurrenceløbDistance,IF(F62="Distanceløb",DistanceløbDistance,"Ukendt træningstype"))))))))</f>
        <v>2.807017543859649</v>
      </c>
      <c r="L62" s="30"/>
      <c r="M62" s="31"/>
      <c r="N62" s="73"/>
    </row>
    <row r="63" spans="1:14" collapsed="1" x14ac:dyDescent="0.25">
      <c r="A63" s="28">
        <f t="shared" si="3"/>
        <v>42828</v>
      </c>
      <c r="B63" s="29">
        <v>42828</v>
      </c>
      <c r="C63" s="30">
        <f t="shared" si="4"/>
        <v>15</v>
      </c>
      <c r="D63" s="30">
        <f t="shared" si="5"/>
        <v>2017</v>
      </c>
      <c r="E63" s="30" t="s">
        <v>75</v>
      </c>
      <c r="F63" s="31" t="s">
        <v>25</v>
      </c>
      <c r="G63" s="31"/>
      <c r="H63" s="31" t="str">
        <f>IF(ISERROR(VLOOKUP(F63,Table3[[#All],[Type]],1,FALSE))=FALSE(),"",IF(F63="","",IFERROR(IFERROR(TræningsZone,StigningsløbZone),IF(F63="Intervalløb",IntervalZone,IF(F63="Temposkift",TemposkiftZone,IF(F63="Konkurrenceløb","N/A",IF(F63="Distanceløb",DistanceløbZone,"Ukendt træningstype")))))))</f>
        <v/>
      </c>
      <c r="I63" s="31" t="str">
        <f>IF(F63="Konkurrenceløb",KonkurrenceløbHastighed,IF(ISERROR(VLOOKUP(F63,Table3[[#All],[Type]],1,FALSE))=FALSE(),"",IF(F63="","",TræningsHastighed)))</f>
        <v/>
      </c>
      <c r="J63" s="30">
        <f ca="1">IF(ISERROR(VLOOKUP(F63,Table3[[#All],[Type]],1,FALSE))=FALSE(),SUMIF(OFFSET(B63,1,0,50),B63,OFFSET(J63,1,0,50)),IF(F63="","",IF(ISERROR(VLOOKUP(F63,TræningsZoner!B:B,1,FALSE))=FALSE(),NormalTid,IF(F63="Stigningsløb",StigningsløbTid,IF(F63="Intervalløb",IntervalTid,IF(F63="Temposkift",TemposkiftTid,IF(F63="Konkurrenceløb",KonkurrenceløbTid,IF(F63="Distanceløb",DistanceløbTid,"Ukendt træningstype"))))))))</f>
        <v>86.013333333333335</v>
      </c>
      <c r="K63" s="32">
        <f ca="1">IF(ISERROR(VLOOKUP(F63,Table3[[#All],[Type]],1,FALSE))=FALSE(),SUMIF(OFFSET(B63,1,0,50),B63,OFFSET(K63,1,0,50)),IF(F63="","",IF(ISERROR(VLOOKUP(F63,TræningsZoner!B:B,1,FALSE))=FALSE(),NormalDistance,IF(F63="Stigningsløb",StigningsløbDistance,IF(F63="Intervalløb",IntervalDistance,IF(F63="Temposkift",TemposkiftDistance,IF(F63="konkurrenceløb",KonkurrenceløbDistance,IF(F63="Distanceløb",DistanceløbDistance,"Ukendt træningstype"))))))))</f>
        <v>12.510526315789473</v>
      </c>
      <c r="L63" s="30"/>
      <c r="M63" s="31"/>
      <c r="N63" s="73"/>
    </row>
    <row r="64" spans="1:14" hidden="1" outlineLevel="1" x14ac:dyDescent="0.25">
      <c r="A64" s="33"/>
      <c r="B64" s="34">
        <v>42828</v>
      </c>
      <c r="C64" s="30" t="str">
        <f t="shared" si="4"/>
        <v/>
      </c>
      <c r="D64" s="30" t="str">
        <f t="shared" si="5"/>
        <v/>
      </c>
      <c r="E64" s="30"/>
      <c r="F64" s="35" t="s">
        <v>23</v>
      </c>
      <c r="G64" s="35" t="s">
        <v>26</v>
      </c>
      <c r="H64" s="35" t="str">
        <f>IF(ISERROR(VLOOKUP(F64,Table3[[#All],[Type]],1,FALSE))=FALSE(),"",IF(F64="","",IFERROR(IFERROR(TræningsZone,StigningsløbZone),IF(F64="Intervalløb",IntervalZone,IF(F64="Temposkift",TemposkiftZone,IF(F64="Konkurrenceløb","N/A",IF(F64="Distanceløb",DistanceløbZone,"Ukendt træningstype")))))))</f>
        <v>Ae1</v>
      </c>
      <c r="I64" s="35" t="str">
        <f>IF(F64="Konkurrenceløb",KonkurrenceløbHastighed,IF(ISERROR(VLOOKUP(F64,Table3[[#All],[Type]],1,FALSE))=FALSE(),"",IF(F64="","",TræningsHastighed)))</f>
        <v>7:07,5</v>
      </c>
      <c r="J64" s="36">
        <f ca="1">IF(ISERROR(VLOOKUP(F64,Table3[[#All],[Type]],1,FALSE))=FALSE(),SUMIF(OFFSET(B64,1,0,50),B64,OFFSET(J64,1,0,50)),IF(F64="","",IF(ISERROR(VLOOKUP(F64,TræningsZoner!B:B,1,FALSE))=FALSE(),NormalTid,IF(F64="Stigningsløb",StigningsløbTid,IF(F64="Intervalløb",IntervalTid,IF(F64="Temposkift",TemposkiftTid,IF(F64="Konkurrenceløb",KonkurrenceløbTid,IF(F64="Distanceløb",DistanceløbTid,"Ukendt træningstype"))))))))</f>
        <v>15</v>
      </c>
      <c r="K64" s="37">
        <f ca="1">IF(ISERROR(VLOOKUP(F64,Table3[[#All],[Type]],1,FALSE))=FALSE(),SUMIF(OFFSET(B64,1,0,50),B64,OFFSET(K64,1,0,50)),IF(F64="","",IF(ISERROR(VLOOKUP(F64,TræningsZoner!B:B,1,FALSE))=FALSE(),NormalDistance,IF(F64="Stigningsløb",StigningsløbDistance,IF(F64="Intervalløb",IntervalDistance,IF(F64="Temposkift",TemposkiftDistance,IF(F64="konkurrenceløb",KonkurrenceløbDistance,IF(F64="Distanceløb",DistanceløbDistance,"Ukendt træningstype"))))))))</f>
        <v>2.1052631578947367</v>
      </c>
      <c r="L64" s="30"/>
      <c r="M64" s="31"/>
      <c r="N64" s="73"/>
    </row>
    <row r="65" spans="1:14" hidden="1" outlineLevel="1" x14ac:dyDescent="0.25">
      <c r="A65" s="33"/>
      <c r="B65" s="34">
        <v>42828</v>
      </c>
      <c r="C65" s="30" t="str">
        <f t="shared" si="4"/>
        <v/>
      </c>
      <c r="D65" s="30" t="str">
        <f t="shared" si="5"/>
        <v/>
      </c>
      <c r="E65" s="30"/>
      <c r="F65" s="35" t="s">
        <v>27</v>
      </c>
      <c r="G65" s="35" t="s">
        <v>28</v>
      </c>
      <c r="H65" s="35" t="str">
        <f>IF(ISERROR(VLOOKUP(F65,Table3[[#All],[Type]],1,FALSE))=FALSE(),"",IF(F65="","",IFERROR(IFERROR(TræningsZone,StigningsløbZone),IF(F65="Intervalløb",IntervalZone,IF(F65="Temposkift",TemposkiftZone,IF(F65="Konkurrenceløb","N/A",IF(F65="Distanceløb",DistanceløbZone,"Ukendt træningstype")))))))</f>
        <v>AT</v>
      </c>
      <c r="I65" s="35" t="str">
        <f>IF(F65="Konkurrenceløb",KonkurrenceløbHastighed,IF(ISERROR(VLOOKUP(F65,Table3[[#All],[Type]],1,FALSE))=FALSE(),"",IF(F65="","",TræningsHastighed)))</f>
        <v>5:56</v>
      </c>
      <c r="J65" s="36">
        <f ca="1">IF(ISERROR(VLOOKUP(F65,Table3[[#All],[Type]],1,FALSE))=FALSE(),SUMIF(OFFSET(B65,1,0,50),B65,OFFSET(J65,1,0,50)),IF(F65="","",IF(ISERROR(VLOOKUP(F65,TræningsZoner!B:B,1,FALSE))=FALSE(),NormalTid,IF(F65="Stigningsløb",StigningsløbTid,IF(F65="Intervalløb",IntervalTid,IF(F65="Temposkift",TemposkiftTid,IF(F65="Konkurrenceløb",KonkurrenceløbTid,IF(F65="Distanceløb",DistanceløbTid,"Ukendt træningstype"))))))))</f>
        <v>1.78</v>
      </c>
      <c r="K65" s="37">
        <f ca="1">IF(ISERROR(VLOOKUP(F65,Table3[[#All],[Type]],1,FALSE))=FALSE(),SUMIF(OFFSET(B65,1,0,50),B65,OFFSET(K65,1,0,50)),IF(F65="","",IF(ISERROR(VLOOKUP(F65,TræningsZoner!B:B,1,FALSE))=FALSE(),NormalDistance,IF(F65="Stigningsløb",StigningsløbDistance,IF(F65="Intervalløb",IntervalDistance,IF(F65="Temposkift",TemposkiftDistance,IF(F65="konkurrenceløb",KonkurrenceløbDistance,IF(F65="Distanceløb",DistanceløbDistance,"Ukendt træningstype"))))))))</f>
        <v>0.3</v>
      </c>
      <c r="L65" s="30"/>
      <c r="M65" s="31"/>
      <c r="N65" s="73"/>
    </row>
    <row r="66" spans="1:14" hidden="1" outlineLevel="1" x14ac:dyDescent="0.25">
      <c r="A66" s="33"/>
      <c r="B66" s="34">
        <v>42828</v>
      </c>
      <c r="C66" s="30" t="str">
        <f t="shared" si="4"/>
        <v/>
      </c>
      <c r="D66" s="30" t="str">
        <f t="shared" si="5"/>
        <v/>
      </c>
      <c r="E66" s="30"/>
      <c r="F66" s="35" t="s">
        <v>29</v>
      </c>
      <c r="G66" s="35" t="s">
        <v>83</v>
      </c>
      <c r="H66" s="35" t="str">
        <f>IF(ISERROR(VLOOKUP(F66,Table3[[#All],[Type]],1,FALSE))=FALSE(),"",IF(F66="","",IFERROR(IFERROR(TræningsZone,StigningsløbZone),IF(F66="Intervalløb",IntervalZone,IF(F66="Temposkift",TemposkiftZone,IF(F66="Konkurrenceløb","N/A",IF(F66="Distanceløb",DistanceløbZone,"Ukendt træningstype")))))))</f>
        <v>An1</v>
      </c>
      <c r="I66" s="35" t="str">
        <f>IF(F66="Konkurrenceløb",KonkurrenceløbHastighed,IF(ISERROR(VLOOKUP(F66,Table3[[#All],[Type]],1,FALSE))=FALSE(),"",IF(F66="","",TræningsHastighed)))</f>
        <v>5:42,5</v>
      </c>
      <c r="J66" s="36">
        <f ca="1">IF(ISERROR(VLOOKUP(F66,Table3[[#All],[Type]],1,FALSE))=FALSE(),SUMIF(OFFSET(B66,1,0,50),B66,OFFSET(J66,1,0,50)),IF(F66="","",IF(ISERROR(VLOOKUP(F66,TræningsZoner!B:B,1,FALSE))=FALSE(),NormalTid,IF(F66="Stigningsløb",StigningsløbTid,IF(F66="Intervalløb",IntervalTid,IF(F66="Temposkift",TemposkiftTid,IF(F66="Konkurrenceløb",KonkurrenceløbTid,IF(F66="Distanceløb",DistanceløbTid,"Ukendt træningstype"))))))))</f>
        <v>54.233333333333334</v>
      </c>
      <c r="K66" s="37">
        <f ca="1">IF(ISERROR(VLOOKUP(F66,Table3[[#All],[Type]],1,FALSE))=FALSE(),SUMIF(OFFSET(B66,1,0,50),B66,OFFSET(K66,1,0,50)),IF(F66="","",IF(ISERROR(VLOOKUP(F66,TræningsZoner!B:B,1,FALSE))=FALSE(),NormalDistance,IF(F66="Stigningsløb",StigningsløbDistance,IF(F66="Intervalløb",IntervalDistance,IF(F66="Temposkift",TemposkiftDistance,IF(F66="konkurrenceløb",KonkurrenceløbDistance,IF(F66="Distanceløb",DistanceløbDistance,"Ukendt træningstype"))))))))</f>
        <v>8</v>
      </c>
      <c r="L66" s="30"/>
      <c r="M66" s="31"/>
      <c r="N66" s="73"/>
    </row>
    <row r="67" spans="1:14" hidden="1" outlineLevel="1" x14ac:dyDescent="0.25">
      <c r="A67" s="33"/>
      <c r="B67" s="34">
        <v>42828</v>
      </c>
      <c r="C67" s="30" t="str">
        <f t="shared" si="4"/>
        <v/>
      </c>
      <c r="D67" s="30" t="str">
        <f t="shared" si="5"/>
        <v/>
      </c>
      <c r="E67" s="30"/>
      <c r="F67" s="35" t="s">
        <v>23</v>
      </c>
      <c r="G67" s="35" t="s">
        <v>26</v>
      </c>
      <c r="H67" s="35" t="str">
        <f>IF(ISERROR(VLOOKUP(F67,Table3[[#All],[Type]],1,FALSE))=FALSE(),"",IF(F67="","",IFERROR(IFERROR(TræningsZone,StigningsløbZone),IF(F67="Intervalløb",IntervalZone,IF(F67="Temposkift",TemposkiftZone,IF(F67="Konkurrenceløb","N/A",IF(F67="Distanceløb",DistanceløbZone,"Ukendt træningstype")))))))</f>
        <v>Ae1</v>
      </c>
      <c r="I67" s="35" t="str">
        <f>IF(F67="Konkurrenceløb",KonkurrenceløbHastighed,IF(ISERROR(VLOOKUP(F67,Table3[[#All],[Type]],1,FALSE))=FALSE(),"",IF(F67="","",TræningsHastighed)))</f>
        <v>7:07,5</v>
      </c>
      <c r="J67" s="36">
        <f ca="1">IF(ISERROR(VLOOKUP(F67,Table3[[#All],[Type]],1,FALSE))=FALSE(),SUMIF(OFFSET(B67,1,0,50),B67,OFFSET(J67,1,0,50)),IF(F67="","",IF(ISERROR(VLOOKUP(F67,TræningsZoner!B:B,1,FALSE))=FALSE(),NormalTid,IF(F67="Stigningsløb",StigningsløbTid,IF(F67="Intervalløb",IntervalTid,IF(F67="Temposkift",TemposkiftTid,IF(F67="Konkurrenceløb",KonkurrenceløbTid,IF(F67="Distanceløb",DistanceløbTid,"Ukendt træningstype"))))))))</f>
        <v>15</v>
      </c>
      <c r="K67" s="37">
        <f ca="1">IF(ISERROR(VLOOKUP(F67,Table3[[#All],[Type]],1,FALSE))=FALSE(),SUMIF(OFFSET(B67,1,0,50),B67,OFFSET(K67,1,0,50)),IF(F67="","",IF(ISERROR(VLOOKUP(F67,TræningsZoner!B:B,1,FALSE))=FALSE(),NormalDistance,IF(F67="Stigningsløb",StigningsløbDistance,IF(F67="Intervalløb",IntervalDistance,IF(F67="Temposkift",TemposkiftDistance,IF(F67="konkurrenceløb",KonkurrenceløbDistance,IF(F67="Distanceløb",DistanceløbDistance,"Ukendt træningstype"))))))))</f>
        <v>2.1052631578947367</v>
      </c>
      <c r="L67" s="30"/>
      <c r="M67" s="31"/>
      <c r="N67" s="73"/>
    </row>
    <row r="68" spans="1:14" collapsed="1" x14ac:dyDescent="0.25">
      <c r="A68" s="28">
        <f t="shared" si="3"/>
        <v>42826</v>
      </c>
      <c r="B68" s="29">
        <v>42826</v>
      </c>
      <c r="C68" s="30">
        <f t="shared" si="4"/>
        <v>14</v>
      </c>
      <c r="D68" s="30">
        <f t="shared" si="5"/>
        <v>2017</v>
      </c>
      <c r="E68" s="30" t="s">
        <v>75</v>
      </c>
      <c r="F68" s="31" t="s">
        <v>31</v>
      </c>
      <c r="G68" s="31"/>
      <c r="H68" s="31" t="str">
        <f>IF(ISERROR(VLOOKUP(F68,Table3[[#All],[Type]],1,FALSE))=FALSE(),"",IF(F68="","",IFERROR(IFERROR(TræningsZone,StigningsløbZone),IF(F68="Intervalløb",IntervalZone,IF(F68="Temposkift",TemposkiftZone,IF(F68="Konkurrenceløb","N/A",IF(F68="Distanceløb",DistanceløbZone,"Ukendt træningstype")))))))</f>
        <v/>
      </c>
      <c r="I68" s="31" t="str">
        <f>IF(F68="Konkurrenceløb",KonkurrenceløbHastighed,IF(ISERROR(VLOOKUP(F68,Table3[[#All],[Type]],1,FALSE))=FALSE(),"",IF(F68="","",TræningsHastighed)))</f>
        <v/>
      </c>
      <c r="J68" s="30">
        <f ca="1">IF(ISERROR(VLOOKUP(F68,Table3[[#All],[Type]],1,FALSE))=FALSE(),SUMIF(OFFSET(B68,1,0,50),B68,OFFSET(J68,1,0,50)),IF(F68="","",IF(ISERROR(VLOOKUP(F68,TræningsZoner!B:B,1,FALSE))=FALSE(),NormalTid,IF(F68="Stigningsløb",StigningsløbTid,IF(F68="Intervalløb",IntervalTid,IF(F68="Temposkift",TemposkiftTid,IF(F68="Konkurrenceløb",KonkurrenceløbTid,IF(F68="Distanceløb",DistanceløbTid,"Ukendt træningstype"))))))))</f>
        <v>120</v>
      </c>
      <c r="K68" s="32">
        <f ca="1">IF(ISERROR(VLOOKUP(F68,Table3[[#All],[Type]],1,FALSE))=FALSE(),SUMIF(OFFSET(B68,1,0,50),B68,OFFSET(K68,1,0,50)),IF(F68="","",IF(ISERROR(VLOOKUP(F68,TræningsZoner!B:B,1,FALSE))=FALSE(),NormalDistance,IF(F68="Stigningsløb",StigningsløbDistance,IF(F68="Intervalløb",IntervalDistance,IF(F68="Temposkift",TemposkiftDistance,IF(F68="konkurrenceløb",KonkurrenceløbDistance,IF(F68="Distanceløb",DistanceløbDistance,"Ukendt træningstype"))))))))</f>
        <v>14.581926881553038</v>
      </c>
      <c r="L68" s="30"/>
      <c r="M68" s="31"/>
      <c r="N68" s="73"/>
    </row>
    <row r="69" spans="1:14" s="26" customFormat="1" hidden="1" outlineLevel="1" x14ac:dyDescent="0.25">
      <c r="A69" s="33"/>
      <c r="B69" s="34">
        <v>42826</v>
      </c>
      <c r="C69" s="30" t="str">
        <f t="shared" si="4"/>
        <v/>
      </c>
      <c r="D69" s="30" t="str">
        <f t="shared" si="5"/>
        <v/>
      </c>
      <c r="E69" s="30"/>
      <c r="F69" s="35" t="s">
        <v>41</v>
      </c>
      <c r="G69" s="35" t="s">
        <v>24</v>
      </c>
      <c r="H69" s="35" t="str">
        <f>IF(ISERROR(VLOOKUP(F69,Table3[[#All],[Type]],1,FALSE))=FALSE(),"",IF(F69="","",IFERROR(IFERROR(TræningsZone,StigningsløbZone),IF(F69="Intervalløb",IntervalZone,IF(F69="Temposkift",TemposkiftZone,IF(F69="Konkurrenceløb","N/A",IF(F69="Distanceløb",DistanceløbZone,"Ukendt træningstype")))))))</f>
        <v>Rest</v>
      </c>
      <c r="I69" s="35" t="str">
        <f>IF(F69="Konkurrenceløb",KonkurrenceløbHastighed,IF(ISERROR(VLOOKUP(F69,Table3[[#All],[Type]],1,FALSE))=FALSE(),"",IF(F69="","",TræningsHastighed)))</f>
        <v>9:59,5</v>
      </c>
      <c r="J69" s="36">
        <f ca="1">IF(ISERROR(VLOOKUP(F69,Table3[[#All],[Type]],1,FALSE))=FALSE(),SUMIF(OFFSET(B69,1,0,50),B69,OFFSET(J69,1,0,50)),IF(F69="","",IF(ISERROR(VLOOKUP(F69,TræningsZoner!B:B,1,FALSE))=FALSE(),NormalTid,IF(F69="Stigningsløb",StigningsløbTid,IF(F69="Intervalløb",IntervalTid,IF(F69="Temposkift",TemposkiftTid,IF(F69="Konkurrenceløb",KonkurrenceløbTid,IF(F69="Distanceløb",DistanceløbTid,"Ukendt træningstype"))))))))</f>
        <v>30</v>
      </c>
      <c r="K69" s="37">
        <f ca="1">IF(ISERROR(VLOOKUP(F69,Table3[[#All],[Type]],1,FALSE))=FALSE(),SUMIF(OFFSET(B69,1,0,50),B69,OFFSET(K69,1,0,50)),IF(F69="","",IF(ISERROR(VLOOKUP(F69,TræningsZoner!B:B,1,FALSE))=FALSE(),NormalDistance,IF(F69="Stigningsløb",StigningsløbDistance,IF(F69="Intervalløb",IntervalDistance,IF(F69="Temposkift",TemposkiftDistance,IF(F69="konkurrenceløb",KonkurrenceløbDistance,IF(F69="Distanceløb",DistanceløbDistance,"Ukendt træningstype"))))))))</f>
        <v>3.0025020850708923</v>
      </c>
      <c r="L69" s="30"/>
      <c r="M69" s="31"/>
      <c r="N69" s="73"/>
    </row>
    <row r="70" spans="1:14" s="26" customFormat="1" hidden="1" outlineLevel="1" x14ac:dyDescent="0.25">
      <c r="A70" s="33"/>
      <c r="B70" s="34">
        <v>42826</v>
      </c>
      <c r="C70" s="30" t="str">
        <f t="shared" si="4"/>
        <v/>
      </c>
      <c r="D70" s="30" t="str">
        <f t="shared" si="5"/>
        <v/>
      </c>
      <c r="E70" s="30"/>
      <c r="F70" s="35" t="s">
        <v>23</v>
      </c>
      <c r="G70" s="35" t="s">
        <v>24</v>
      </c>
      <c r="H70" s="35" t="str">
        <f>IF(ISERROR(VLOOKUP(F70,Table3[[#All],[Type]],1,FALSE))=FALSE(),"",IF(F70="","",IFERROR(IFERROR(TræningsZone,StigningsløbZone),IF(F70="Intervalløb",IntervalZone,IF(F70="Temposkift",TemposkiftZone,IF(F70="Konkurrenceløb","N/A",IF(F70="Distanceløb",DistanceløbZone,"Ukendt træningstype")))))))</f>
        <v>Ae1</v>
      </c>
      <c r="I70" s="35" t="str">
        <f>IF(F70="Konkurrenceløb",KonkurrenceløbHastighed,IF(ISERROR(VLOOKUP(F70,Table3[[#All],[Type]],1,FALSE))=FALSE(),"",IF(F70="","",TræningsHastighed)))</f>
        <v>7:07,5</v>
      </c>
      <c r="J70" s="36">
        <f ca="1">IF(ISERROR(VLOOKUP(F70,Table3[[#All],[Type]],1,FALSE))=FALSE(),SUMIF(OFFSET(B70,1,0,50),B70,OFFSET(J70,1,0,50)),IF(F70="","",IF(ISERROR(VLOOKUP(F70,TræningsZoner!B:B,1,FALSE))=FALSE(),NormalTid,IF(F70="Stigningsløb",StigningsløbTid,IF(F70="Intervalløb",IntervalTid,IF(F70="Temposkift",TemposkiftTid,IF(F70="Konkurrenceløb",KonkurrenceløbTid,IF(F70="Distanceløb",DistanceløbTid,"Ukendt træningstype"))))))))</f>
        <v>30</v>
      </c>
      <c r="K70" s="37">
        <f ca="1">IF(ISERROR(VLOOKUP(F70,Table3[[#All],[Type]],1,FALSE))=FALSE(),SUMIF(OFFSET(B70,1,0,50),B70,OFFSET(K70,1,0,50)),IF(F70="","",IF(ISERROR(VLOOKUP(F70,TræningsZoner!B:B,1,FALSE))=FALSE(),NormalDistance,IF(F70="Stigningsløb",StigningsløbDistance,IF(F70="Intervalløb",IntervalDistance,IF(F70="Temposkift",TemposkiftDistance,IF(F70="konkurrenceløb",KonkurrenceløbDistance,IF(F70="Distanceløb",DistanceløbDistance,"Ukendt træningstype"))))))))</f>
        <v>4.2105263157894735</v>
      </c>
      <c r="L70" s="30"/>
      <c r="M70" s="31"/>
      <c r="N70" s="73"/>
    </row>
    <row r="71" spans="1:14" s="26" customFormat="1" hidden="1" outlineLevel="1" x14ac:dyDescent="0.25">
      <c r="A71" s="33"/>
      <c r="B71" s="34">
        <v>42826</v>
      </c>
      <c r="C71" s="30" t="str">
        <f t="shared" si="4"/>
        <v/>
      </c>
      <c r="D71" s="30" t="str">
        <f t="shared" si="5"/>
        <v/>
      </c>
      <c r="E71" s="30"/>
      <c r="F71" s="35" t="s">
        <v>32</v>
      </c>
      <c r="G71" s="35" t="s">
        <v>26</v>
      </c>
      <c r="H71" s="35" t="str">
        <f>IF(ISERROR(VLOOKUP(F71,Table3[[#All],[Type]],1,FALSE))=FALSE(),"",IF(F71="","",IFERROR(IFERROR(TræningsZone,StigningsløbZone),IF(F71="Intervalløb",IntervalZone,IF(F71="Temposkift",TemposkiftZone,IF(F71="Konkurrenceløb","N/A",IF(F71="Distanceløb",DistanceløbZone,"Ukendt træningstype")))))))</f>
        <v>Ae2</v>
      </c>
      <c r="I71" s="35" t="str">
        <f>IF(F71="Konkurrenceløb",KonkurrenceløbHastighed,IF(ISERROR(VLOOKUP(F71,Table3[[#All],[Type]],1,FALSE))=FALSE(),"",IF(F71="","",TræningsHastighed)))</f>
        <v>6:28</v>
      </c>
      <c r="J71" s="36">
        <f ca="1">IF(ISERROR(VLOOKUP(F71,Table3[[#All],[Type]],1,FALSE))=FALSE(),SUMIF(OFFSET(B71,1,0,50),B71,OFFSET(J71,1,0,50)),IF(F71="","",IF(ISERROR(VLOOKUP(F71,TræningsZoner!B:B,1,FALSE))=FALSE(),NormalTid,IF(F71="Stigningsløb",StigningsløbTid,IF(F71="Intervalløb",IntervalTid,IF(F71="Temposkift",TemposkiftTid,IF(F71="Konkurrenceløb",KonkurrenceløbTid,IF(F71="Distanceløb",DistanceløbTid,"Ukendt træningstype"))))))))</f>
        <v>15</v>
      </c>
      <c r="K71" s="37">
        <f ca="1">IF(ISERROR(VLOOKUP(F71,Table3[[#All],[Type]],1,FALSE))=FALSE(),SUMIF(OFFSET(B71,1,0,50),B71,OFFSET(K71,1,0,50)),IF(F71="","",IF(ISERROR(VLOOKUP(F71,TræningsZoner!B:B,1,FALSE))=FALSE(),NormalDistance,IF(F71="Stigningsløb",StigningsløbDistance,IF(F71="Intervalløb",IntervalDistance,IF(F71="Temposkift",TemposkiftDistance,IF(F71="konkurrenceløb",KonkurrenceløbDistance,IF(F71="Distanceløb",DistanceløbDistance,"Ukendt træningstype"))))))))</f>
        <v>2.3195876288659796</v>
      </c>
      <c r="L71" s="30"/>
      <c r="M71" s="31"/>
      <c r="N71" s="73"/>
    </row>
    <row r="72" spans="1:14" s="26" customFormat="1" hidden="1" outlineLevel="1" x14ac:dyDescent="0.25">
      <c r="A72" s="33"/>
      <c r="B72" s="34">
        <v>42826</v>
      </c>
      <c r="C72" s="30" t="str">
        <f t="shared" si="4"/>
        <v/>
      </c>
      <c r="D72" s="30" t="str">
        <f t="shared" si="5"/>
        <v/>
      </c>
      <c r="E72" s="30"/>
      <c r="F72" s="35" t="s">
        <v>41</v>
      </c>
      <c r="G72" s="35" t="s">
        <v>43</v>
      </c>
      <c r="H72" s="35" t="str">
        <f>IF(ISERROR(VLOOKUP(F72,Table3[[#All],[Type]],1,FALSE))=FALSE(),"",IF(F72="","",IFERROR(IFERROR(TræningsZone,StigningsløbZone),IF(F72="Intervalløb",IntervalZone,IF(F72="Temposkift",TemposkiftZone,IF(F72="Konkurrenceløb","N/A",IF(F72="Distanceløb",DistanceløbZone,"Ukendt træningstype")))))))</f>
        <v>Rest</v>
      </c>
      <c r="I72" s="35" t="str">
        <f>IF(F72="Konkurrenceløb",KonkurrenceløbHastighed,IF(ISERROR(VLOOKUP(F72,Table3[[#All],[Type]],1,FALSE))=FALSE(),"",IF(F72="","",TræningsHastighed)))</f>
        <v>9:59,5</v>
      </c>
      <c r="J72" s="36">
        <f ca="1">IF(ISERROR(VLOOKUP(F72,Table3[[#All],[Type]],1,FALSE))=FALSE(),SUMIF(OFFSET(B72,1,0,50),B72,OFFSET(J72,1,0,50)),IF(F72="","",IF(ISERROR(VLOOKUP(F72,TræningsZoner!B:B,1,FALSE))=FALSE(),NormalTid,IF(F72="Stigningsløb",StigningsløbTid,IF(F72="Intervalløb",IntervalTid,IF(F72="Temposkift",TemposkiftTid,IF(F72="Konkurrenceløb",KonkurrenceløbTid,IF(F72="Distanceløb",DistanceløbTid,"Ukendt træningstype"))))))))</f>
        <v>5</v>
      </c>
      <c r="K72" s="37">
        <f ca="1">IF(ISERROR(VLOOKUP(F72,Table3[[#All],[Type]],1,FALSE))=FALSE(),SUMIF(OFFSET(B72,1,0,50),B72,OFFSET(K72,1,0,50)),IF(F72="","",IF(ISERROR(VLOOKUP(F72,TræningsZoner!B:B,1,FALSE))=FALSE(),NormalDistance,IF(F72="Stigningsløb",StigningsløbDistance,IF(F72="Intervalløb",IntervalDistance,IF(F72="Temposkift",TemposkiftDistance,IF(F72="konkurrenceløb",KonkurrenceløbDistance,IF(F72="Distanceløb",DistanceløbDistance,"Ukendt træningstype"))))))))</f>
        <v>0.50041701417848206</v>
      </c>
      <c r="L72" s="30"/>
      <c r="M72" s="31"/>
      <c r="N72" s="73"/>
    </row>
    <row r="73" spans="1:14" s="26" customFormat="1" hidden="1" outlineLevel="1" x14ac:dyDescent="0.25">
      <c r="A73" s="33"/>
      <c r="B73" s="34">
        <v>42826</v>
      </c>
      <c r="C73" s="30" t="str">
        <f t="shared" si="4"/>
        <v/>
      </c>
      <c r="D73" s="30" t="str">
        <f t="shared" si="5"/>
        <v/>
      </c>
      <c r="E73" s="30"/>
      <c r="F73" s="35" t="s">
        <v>32</v>
      </c>
      <c r="G73" s="35" t="s">
        <v>34</v>
      </c>
      <c r="H73" s="35" t="str">
        <f>IF(ISERROR(VLOOKUP(F73,Table3[[#All],[Type]],1,FALSE))=FALSE(),"",IF(F73="","",IFERROR(IFERROR(TræningsZone,StigningsløbZone),IF(F73="Intervalløb",IntervalZone,IF(F73="Temposkift",TemposkiftZone,IF(F73="Konkurrenceløb","N/A",IF(F73="Distanceløb",DistanceløbZone,"Ukendt træningstype")))))))</f>
        <v>Ae2</v>
      </c>
      <c r="I73" s="35" t="str">
        <f>IF(F73="Konkurrenceløb",KonkurrenceløbHastighed,IF(ISERROR(VLOOKUP(F73,Table3[[#All],[Type]],1,FALSE))=FALSE(),"",IF(F73="","",TræningsHastighed)))</f>
        <v>6:28</v>
      </c>
      <c r="J73" s="36">
        <f ca="1">IF(ISERROR(VLOOKUP(F73,Table3[[#All],[Type]],1,FALSE))=FALSE(),SUMIF(OFFSET(B73,1,0,50),B73,OFFSET(J73,1,0,50)),IF(F73="","",IF(ISERROR(VLOOKUP(F73,TræningsZoner!B:B,1,FALSE))=FALSE(),NormalTid,IF(F73="Stigningsløb",StigningsløbTid,IF(F73="Intervalløb",IntervalTid,IF(F73="Temposkift",TemposkiftTid,IF(F73="Konkurrenceløb",KonkurrenceløbTid,IF(F73="Distanceløb",DistanceløbTid,"Ukendt træningstype"))))))))</f>
        <v>10</v>
      </c>
      <c r="K73" s="37">
        <f ca="1">IF(ISERROR(VLOOKUP(F73,Table3[[#All],[Type]],1,FALSE))=FALSE(),SUMIF(OFFSET(B73,1,0,50),B73,OFFSET(K73,1,0,50)),IF(F73="","",IF(ISERROR(VLOOKUP(F73,TræningsZoner!B:B,1,FALSE))=FALSE(),NormalDistance,IF(F73="Stigningsløb",StigningsløbDistance,IF(F73="Intervalløb",IntervalDistance,IF(F73="Temposkift",TemposkiftDistance,IF(F73="konkurrenceløb",KonkurrenceløbDistance,IF(F73="Distanceløb",DistanceløbDistance,"Ukendt træningstype"))))))))</f>
        <v>1.5463917525773196</v>
      </c>
      <c r="L73" s="30"/>
      <c r="M73" s="31"/>
      <c r="N73" s="73"/>
    </row>
    <row r="74" spans="1:14" s="26" customFormat="1" hidden="1" outlineLevel="1" x14ac:dyDescent="0.25">
      <c r="A74" s="33"/>
      <c r="B74" s="34">
        <v>42826</v>
      </c>
      <c r="C74" s="30" t="str">
        <f t="shared" si="4"/>
        <v/>
      </c>
      <c r="D74" s="30" t="str">
        <f t="shared" si="5"/>
        <v/>
      </c>
      <c r="E74" s="30"/>
      <c r="F74" s="35" t="s">
        <v>41</v>
      </c>
      <c r="G74" s="35" t="s">
        <v>84</v>
      </c>
      <c r="H74" s="35" t="str">
        <f>IF(ISERROR(VLOOKUP(F74,Table3[[#All],[Type]],1,FALSE))=FALSE(),"",IF(F74="","",IFERROR(IFERROR(TræningsZone,StigningsløbZone),IF(F74="Intervalløb",IntervalZone,IF(F74="Temposkift",TemposkiftZone,IF(F74="Konkurrenceløb","N/A",IF(F74="Distanceløb",DistanceløbZone,"Ukendt træningstype")))))))</f>
        <v>Rest</v>
      </c>
      <c r="I74" s="35" t="str">
        <f>IF(F74="Konkurrenceløb",KonkurrenceløbHastighed,IF(ISERROR(VLOOKUP(F74,Table3[[#All],[Type]],1,FALSE))=FALSE(),"",IF(F74="","",TræningsHastighed)))</f>
        <v>9:59,5</v>
      </c>
      <c r="J74" s="36">
        <f ca="1">IF(ISERROR(VLOOKUP(F74,Table3[[#All],[Type]],1,FALSE))=FALSE(),SUMIF(OFFSET(B74,1,0,50),B74,OFFSET(J74,1,0,50)),IF(F74="","",IF(ISERROR(VLOOKUP(F74,TræningsZoner!B:B,1,FALSE))=FALSE(),NormalTid,IF(F74="Stigningsløb",StigningsløbTid,IF(F74="Intervalløb",IntervalTid,IF(F74="Temposkift",TemposkiftTid,IF(F74="Konkurrenceløb",KonkurrenceløbTid,IF(F74="Distanceløb",DistanceløbTid,"Ukendt træningstype"))))))))</f>
        <v>30</v>
      </c>
      <c r="K74" s="37">
        <f ca="1">IF(ISERROR(VLOOKUP(F74,Table3[[#All],[Type]],1,FALSE))=FALSE(),SUMIF(OFFSET(B74,1,0,50),B74,OFFSET(K74,1,0,50)),IF(F74="","",IF(ISERROR(VLOOKUP(F74,TræningsZoner!B:B,1,FALSE))=FALSE(),NormalDistance,IF(F74="Stigningsløb",StigningsløbDistance,IF(F74="Intervalløb",IntervalDistance,IF(F74="Temposkift",TemposkiftDistance,IF(F74="konkurrenceløb",KonkurrenceløbDistance,IF(F74="Distanceløb",DistanceløbDistance,"Ukendt træningstype"))))))))</f>
        <v>3.0025020850708923</v>
      </c>
      <c r="L74" s="30"/>
      <c r="M74" s="31"/>
      <c r="N74" s="73"/>
    </row>
    <row r="75" spans="1:14" collapsed="1" x14ac:dyDescent="0.25">
      <c r="A75" s="28">
        <f t="shared" si="3"/>
        <v>42824</v>
      </c>
      <c r="B75" s="29">
        <v>42824</v>
      </c>
      <c r="C75" s="30">
        <f t="shared" si="4"/>
        <v>14</v>
      </c>
      <c r="D75" s="30">
        <f t="shared" si="5"/>
        <v>2017</v>
      </c>
      <c r="E75" s="30" t="s">
        <v>75</v>
      </c>
      <c r="F75" s="31" t="s">
        <v>35</v>
      </c>
      <c r="G75" s="31"/>
      <c r="H75" s="31" t="str">
        <f>IF(ISERROR(VLOOKUP(F75,Table3[[#All],[Type]],1,FALSE))=FALSE(),"",IF(F75="","",IFERROR(IFERROR(TræningsZone,StigningsløbZone),IF(F75="Intervalløb",IntervalZone,IF(F75="Temposkift",TemposkiftZone,IF(F75="Konkurrenceløb","N/A",IF(F75="Distanceløb",DistanceløbZone,"Ukendt træningstype")))))))</f>
        <v/>
      </c>
      <c r="I75" s="31" t="str">
        <f>IF(F75="Konkurrenceløb",KonkurrenceløbHastighed,IF(ISERROR(VLOOKUP(F75,Table3[[#All],[Type]],1,FALSE))=FALSE(),"",IF(F75="","",TræningsHastighed)))</f>
        <v/>
      </c>
      <c r="J75" s="30">
        <f ca="1">IF(ISERROR(VLOOKUP(F75,Table3[[#All],[Type]],1,FALSE))=FALSE(),SUMIF(OFFSET(B75,1,0,50),B75,OFFSET(J75,1,0,50)),IF(F75="","",IF(ISERROR(VLOOKUP(F75,TræningsZoner!B:B,1,FALSE))=FALSE(),NormalTid,IF(F75="Stigningsløb",StigningsløbTid,IF(F75="Intervalløb",IntervalTid,IF(F75="Temposkift",TemposkiftTid,IF(F75="Konkurrenceløb",KonkurrenceløbTid,IF(F75="Distanceløb",DistanceløbTid,"Ukendt træningstype"))))))))</f>
        <v>72.204999999999984</v>
      </c>
      <c r="K75" s="32">
        <f ca="1">IF(ISERROR(VLOOKUP(F75,Table3[[#All],[Type]],1,FALSE))=FALSE(),SUMIF(OFFSET(B75,1,0,50),B75,OFFSET(K75,1,0,50)),IF(F75="","",IF(ISERROR(VLOOKUP(F75,TræningsZoner!B:B,1,FALSE))=FALSE(),NormalDistance,IF(F75="Stigningsløb",StigningsløbDistance,IF(F75="Intervalløb",IntervalDistance,IF(F75="Temposkift",TemposkiftDistance,IF(F75="konkurrenceløb",KonkurrenceløbDistance,IF(F75="Distanceløb",DistanceløbDistance,"Ukendt træningstype"))))))))</f>
        <v>11.010943329967954</v>
      </c>
      <c r="L75" s="30"/>
      <c r="M75" s="31"/>
      <c r="N75" s="73"/>
    </row>
    <row r="76" spans="1:14" s="26" customFormat="1" hidden="1" outlineLevel="1" x14ac:dyDescent="0.25">
      <c r="A76" s="33"/>
      <c r="B76" s="34">
        <v>42824</v>
      </c>
      <c r="C76" s="30" t="str">
        <f t="shared" si="4"/>
        <v/>
      </c>
      <c r="D76" s="30" t="str">
        <f t="shared" si="5"/>
        <v/>
      </c>
      <c r="E76" s="30"/>
      <c r="F76" s="35" t="s">
        <v>23</v>
      </c>
      <c r="G76" s="35" t="s">
        <v>26</v>
      </c>
      <c r="H76" s="35" t="str">
        <f>IF(ISERROR(VLOOKUP(F76,Table3[[#All],[Type]],1,FALSE))=FALSE(),"",IF(F76="","",IFERROR(IFERROR(TræningsZone,StigningsløbZone),IF(F76="Intervalløb",IntervalZone,IF(F76="Temposkift",TemposkiftZone,IF(F76="Konkurrenceløb","N/A",IF(F76="Distanceløb",DistanceløbZone,"Ukendt træningstype")))))))</f>
        <v>Ae1</v>
      </c>
      <c r="I76" s="35" t="str">
        <f>IF(F76="Konkurrenceløb",KonkurrenceløbHastighed,IF(ISERROR(VLOOKUP(F76,Table3[[#All],[Type]],1,FALSE))=FALSE(),"",IF(F76="","",TræningsHastighed)))</f>
        <v>7:07,5</v>
      </c>
      <c r="J76" s="36">
        <f ca="1">IF(ISERROR(VLOOKUP(F76,Table3[[#All],[Type]],1,FALSE))=FALSE(),SUMIF(OFFSET(B76,1,0,50),B76,OFFSET(J76,1,0,50)),IF(F76="","",IF(ISERROR(VLOOKUP(F76,TræningsZoner!B:B,1,FALSE))=FALSE(),NormalTid,IF(F76="Stigningsløb",StigningsløbTid,IF(F76="Intervalløb",IntervalTid,IF(F76="Temposkift",TemposkiftTid,IF(F76="Konkurrenceløb",KonkurrenceløbTid,IF(F76="Distanceløb",DistanceløbTid,"Ukendt træningstype"))))))))</f>
        <v>15</v>
      </c>
      <c r="K76" s="37">
        <f ca="1">IF(ISERROR(VLOOKUP(F76,Table3[[#All],[Type]],1,FALSE))=FALSE(),SUMIF(OFFSET(B76,1,0,50),B76,OFFSET(K76,1,0,50)),IF(F76="","",IF(ISERROR(VLOOKUP(F76,TræningsZoner!B:B,1,FALSE))=FALSE(),NormalDistance,IF(F76="Stigningsløb",StigningsløbDistance,IF(F76="Intervalløb",IntervalDistance,IF(F76="Temposkift",TemposkiftDistance,IF(F76="konkurrenceløb",KonkurrenceløbDistance,IF(F76="Distanceløb",DistanceløbDistance,"Ukendt træningstype"))))))))</f>
        <v>2.1052631578947367</v>
      </c>
      <c r="L76" s="30"/>
      <c r="M76" s="31"/>
      <c r="N76" s="73"/>
    </row>
    <row r="77" spans="1:14" s="26" customFormat="1" hidden="1" outlineLevel="1" x14ac:dyDescent="0.25">
      <c r="A77" s="33"/>
      <c r="B77" s="34">
        <v>42824</v>
      </c>
      <c r="C77" s="30" t="str">
        <f t="shared" si="4"/>
        <v/>
      </c>
      <c r="D77" s="30" t="str">
        <f t="shared" si="5"/>
        <v/>
      </c>
      <c r="E77" s="30"/>
      <c r="F77" s="35" t="s">
        <v>27</v>
      </c>
      <c r="G77" s="35" t="s">
        <v>28</v>
      </c>
      <c r="H77" s="35" t="str">
        <f>IF(ISERROR(VLOOKUP(F77,Table3[[#All],[Type]],1,FALSE))=FALSE(),"",IF(F77="","",IFERROR(IFERROR(TræningsZone,StigningsløbZone),IF(F77="Intervalløb",IntervalZone,IF(F77="Temposkift",TemposkiftZone,IF(F77="Konkurrenceløb","N/A",IF(F77="Distanceløb",DistanceløbZone,"Ukendt træningstype")))))))</f>
        <v>AT</v>
      </c>
      <c r="I77" s="35" t="str">
        <f>IF(F77="Konkurrenceløb",KonkurrenceløbHastighed,IF(ISERROR(VLOOKUP(F77,Table3[[#All],[Type]],1,FALSE))=FALSE(),"",IF(F77="","",TræningsHastighed)))</f>
        <v>5:56</v>
      </c>
      <c r="J77" s="36">
        <f ca="1">IF(ISERROR(VLOOKUP(F77,Table3[[#All],[Type]],1,FALSE))=FALSE(),SUMIF(OFFSET(B77,1,0,50),B77,OFFSET(J77,1,0,50)),IF(F77="","",IF(ISERROR(VLOOKUP(F77,TræningsZoner!B:B,1,FALSE))=FALSE(),NormalTid,IF(F77="Stigningsløb",StigningsløbTid,IF(F77="Intervalløb",IntervalTid,IF(F77="Temposkift",TemposkiftTid,IF(F77="Konkurrenceløb",KonkurrenceløbTid,IF(F77="Distanceløb",DistanceløbTid,"Ukendt træningstype"))))))))</f>
        <v>1.78</v>
      </c>
      <c r="K77" s="37">
        <f ca="1">IF(ISERROR(VLOOKUP(F77,Table3[[#All],[Type]],1,FALSE))=FALSE(),SUMIF(OFFSET(B77,1,0,50),B77,OFFSET(K77,1,0,50)),IF(F77="","",IF(ISERROR(VLOOKUP(F77,TræningsZoner!B:B,1,FALSE))=FALSE(),NormalDistance,IF(F77="Stigningsløb",StigningsløbDistance,IF(F77="Intervalløb",IntervalDistance,IF(F77="Temposkift",TemposkiftDistance,IF(F77="konkurrenceløb",KonkurrenceløbDistance,IF(F77="Distanceløb",DistanceløbDistance,"Ukendt træningstype"))))))))</f>
        <v>0.3</v>
      </c>
      <c r="L77" s="30"/>
      <c r="M77" s="31"/>
      <c r="N77" s="73"/>
    </row>
    <row r="78" spans="1:14" s="26" customFormat="1" hidden="1" outlineLevel="1" x14ac:dyDescent="0.25">
      <c r="A78" s="33"/>
      <c r="B78" s="34">
        <v>42824</v>
      </c>
      <c r="C78" s="30" t="str">
        <f t="shared" si="4"/>
        <v/>
      </c>
      <c r="D78" s="30" t="str">
        <f t="shared" si="5"/>
        <v/>
      </c>
      <c r="E78" s="30"/>
      <c r="F78" s="35" t="s">
        <v>36</v>
      </c>
      <c r="G78" s="35" t="s">
        <v>48</v>
      </c>
      <c r="H78" s="35" t="str">
        <f>IF(ISERROR(VLOOKUP(F78,Table3[[#All],[Type]],1,FALSE))=FALSE(),"",IF(F78="","",IFERROR(IFERROR(TræningsZone,StigningsløbZone),IF(F78="Intervalløb",IntervalZone,IF(F78="Temposkift",TemposkiftZone,IF(F78="Konkurrenceløb","N/A",IF(F78="Distanceløb",DistanceløbZone,"Ukendt træningstype")))))))</f>
        <v>Ae3</v>
      </c>
      <c r="I78" s="35" t="str">
        <f>IF(F78="Konkurrenceløb",KonkurrenceløbHastighed,IF(ISERROR(VLOOKUP(F78,Table3[[#All],[Type]],1,FALSE))=FALSE(),"",IF(F78="","",TræningsHastighed)))</f>
        <v>6:06</v>
      </c>
      <c r="J78" s="36">
        <f ca="1">IF(ISERROR(VLOOKUP(F78,Table3[[#All],[Type]],1,FALSE))=FALSE(),SUMIF(OFFSET(B78,1,0,50),B78,OFFSET(J78,1,0,50)),IF(F78="","",IF(ISERROR(VLOOKUP(F78,TræningsZoner!B:B,1,FALSE))=FALSE(),NormalTid,IF(F78="Stigningsløb",StigningsløbTid,IF(F78="Intervalløb",IntervalTid,IF(F78="Temposkift",TemposkiftTid,IF(F78="Konkurrenceløb",KonkurrenceløbTid,IF(F78="Distanceløb",DistanceløbTid,"Ukendt træningstype"))))))))</f>
        <v>3.05</v>
      </c>
      <c r="K78" s="37">
        <f ca="1">IF(ISERROR(VLOOKUP(F78,Table3[[#All],[Type]],1,FALSE))=FALSE(),SUMIF(OFFSET(B78,1,0,50),B78,OFFSET(K78,1,0,50)),IF(F78="","",IF(ISERROR(VLOOKUP(F78,TræningsZoner!B:B,1,FALSE))=FALSE(),NormalDistance,IF(F78="Stigningsløb",StigningsløbDistance,IF(F78="Intervalløb",IntervalDistance,IF(F78="Temposkift",TemposkiftDistance,IF(F78="konkurrenceløb",KonkurrenceløbDistance,IF(F78="Distanceløb",DistanceløbDistance,"Ukendt træningstype"))))))))</f>
        <v>0.5</v>
      </c>
      <c r="L78" s="30"/>
      <c r="M78" s="31"/>
      <c r="N78" s="73"/>
    </row>
    <row r="79" spans="1:14" s="26" customFormat="1" hidden="1" outlineLevel="1" x14ac:dyDescent="0.25">
      <c r="A79" s="33"/>
      <c r="B79" s="34">
        <v>42824</v>
      </c>
      <c r="C79" s="30" t="str">
        <f t="shared" si="4"/>
        <v/>
      </c>
      <c r="D79" s="30" t="str">
        <f t="shared" si="5"/>
        <v/>
      </c>
      <c r="E79" s="30"/>
      <c r="F79" s="35" t="s">
        <v>36</v>
      </c>
      <c r="G79" s="35" t="s">
        <v>38</v>
      </c>
      <c r="H79" s="35" t="str">
        <f>IF(ISERROR(VLOOKUP(F79,Table3[[#All],[Type]],1,FALSE))=FALSE(),"",IF(F79="","",IFERROR(IFERROR(TræningsZone,StigningsløbZone),IF(F79="Intervalløb",IntervalZone,IF(F79="Temposkift",TemposkiftZone,IF(F79="Konkurrenceløb","N/A",IF(F79="Distanceløb",DistanceløbZone,"Ukendt træningstype")))))))</f>
        <v>An1</v>
      </c>
      <c r="I79" s="35" t="str">
        <f>IF(F79="Konkurrenceløb",KonkurrenceløbHastighed,IF(ISERROR(VLOOKUP(F79,Table3[[#All],[Type]],1,FALSE))=FALSE(),"",IF(F79="","",TræningsHastighed)))</f>
        <v>5:42,5</v>
      </c>
      <c r="J79" s="36">
        <f ca="1">IF(ISERROR(VLOOKUP(F79,Table3[[#All],[Type]],1,FALSE))=FALSE(),SUMIF(OFFSET(B79,1,0,50),B79,OFFSET(J79,1,0,50)),IF(F79="","",IF(ISERROR(VLOOKUP(F79,TræningsZoner!B:B,1,FALSE))=FALSE(),NormalTid,IF(F79="Stigningsløb",StigningsløbTid,IF(F79="Intervalløb",IntervalTid,IF(F79="Temposkift",TemposkiftTid,IF(F79="Konkurrenceløb",KonkurrenceløbTid,IF(F79="Distanceløb",DistanceløbTid,"Ukendt træningstype"))))))))</f>
        <v>2.8541666666666665</v>
      </c>
      <c r="K79" s="37">
        <f ca="1">IF(ISERROR(VLOOKUP(F79,Table3[[#All],[Type]],1,FALSE))=FALSE(),SUMIF(OFFSET(B79,1,0,50),B79,OFFSET(K79,1,0,50)),IF(F79="","",IF(ISERROR(VLOOKUP(F79,TræningsZoner!B:B,1,FALSE))=FALSE(),NormalDistance,IF(F79="Stigningsløb",StigningsløbDistance,IF(F79="Intervalløb",IntervalDistance,IF(F79="Temposkift",TemposkiftDistance,IF(F79="konkurrenceløb",KonkurrenceløbDistance,IF(F79="Distanceløb",DistanceløbDistance,"Ukendt træningstype"))))))))</f>
        <v>0.5</v>
      </c>
      <c r="L79" s="30"/>
      <c r="M79" s="31"/>
      <c r="N79" s="73"/>
    </row>
    <row r="80" spans="1:14" s="26" customFormat="1" hidden="1" outlineLevel="1" x14ac:dyDescent="0.25">
      <c r="A80" s="33"/>
      <c r="B80" s="34">
        <v>42824</v>
      </c>
      <c r="C80" s="30" t="str">
        <f t="shared" si="4"/>
        <v/>
      </c>
      <c r="D80" s="30" t="str">
        <f t="shared" si="5"/>
        <v/>
      </c>
      <c r="E80" s="30"/>
      <c r="F80" s="35" t="s">
        <v>36</v>
      </c>
      <c r="G80" s="35" t="s">
        <v>48</v>
      </c>
      <c r="H80" s="35" t="str">
        <f>IF(ISERROR(VLOOKUP(F80,Table3[[#All],[Type]],1,FALSE))=FALSE(),"",IF(F80="","",IFERROR(IFERROR(TræningsZone,StigningsløbZone),IF(F80="Intervalløb",IntervalZone,IF(F80="Temposkift",TemposkiftZone,IF(F80="Konkurrenceløb","N/A",IF(F80="Distanceløb",DistanceløbZone,"Ukendt træningstype")))))))</f>
        <v>Ae3</v>
      </c>
      <c r="I80" s="35" t="str">
        <f>IF(F80="Konkurrenceløb",KonkurrenceløbHastighed,IF(ISERROR(VLOOKUP(F80,Table3[[#All],[Type]],1,FALSE))=FALSE(),"",IF(F80="","",TræningsHastighed)))</f>
        <v>6:06</v>
      </c>
      <c r="J80" s="36">
        <f ca="1">IF(ISERROR(VLOOKUP(F80,Table3[[#All],[Type]],1,FALSE))=FALSE(),SUMIF(OFFSET(B80,1,0,50),B80,OFFSET(J80,1,0,50)),IF(F80="","",IF(ISERROR(VLOOKUP(F80,TræningsZoner!B:B,1,FALSE))=FALSE(),NormalTid,IF(F80="Stigningsløb",StigningsløbTid,IF(F80="Intervalløb",IntervalTid,IF(F80="Temposkift",TemposkiftTid,IF(F80="Konkurrenceløb",KonkurrenceløbTid,IF(F80="Distanceløb",DistanceløbTid,"Ukendt træningstype"))))))))</f>
        <v>3.05</v>
      </c>
      <c r="K80" s="37">
        <f ca="1">IF(ISERROR(VLOOKUP(F80,Table3[[#All],[Type]],1,FALSE))=FALSE(),SUMIF(OFFSET(B80,1,0,50),B80,OFFSET(K80,1,0,50)),IF(F80="","",IF(ISERROR(VLOOKUP(F80,TræningsZoner!B:B,1,FALSE))=FALSE(),NormalDistance,IF(F80="Stigningsløb",StigningsløbDistance,IF(F80="Intervalløb",IntervalDistance,IF(F80="Temposkift",TemposkiftDistance,IF(F80="konkurrenceløb",KonkurrenceløbDistance,IF(F80="Distanceløb",DistanceløbDistance,"Ukendt træningstype"))))))))</f>
        <v>0.5</v>
      </c>
      <c r="L80" s="30"/>
      <c r="M80" s="31"/>
      <c r="N80" s="73"/>
    </row>
    <row r="81" spans="1:14" s="26" customFormat="1" hidden="1" outlineLevel="1" x14ac:dyDescent="0.25">
      <c r="A81" s="33"/>
      <c r="B81" s="34">
        <v>42824</v>
      </c>
      <c r="C81" s="30" t="str">
        <f t="shared" si="4"/>
        <v/>
      </c>
      <c r="D81" s="30" t="str">
        <f t="shared" si="5"/>
        <v/>
      </c>
      <c r="E81" s="30"/>
      <c r="F81" s="35" t="s">
        <v>36</v>
      </c>
      <c r="G81" s="35" t="s">
        <v>38</v>
      </c>
      <c r="H81" s="35" t="str">
        <f>IF(ISERROR(VLOOKUP(F81,Table3[[#All],[Type]],1,FALSE))=FALSE(),"",IF(F81="","",IFERROR(IFERROR(TræningsZone,StigningsløbZone),IF(F81="Intervalløb",IntervalZone,IF(F81="Temposkift",TemposkiftZone,IF(F81="Konkurrenceløb","N/A",IF(F81="Distanceløb",DistanceløbZone,"Ukendt træningstype")))))))</f>
        <v>An1</v>
      </c>
      <c r="I81" s="35" t="str">
        <f>IF(F81="Konkurrenceløb",KonkurrenceløbHastighed,IF(ISERROR(VLOOKUP(F81,Table3[[#All],[Type]],1,FALSE))=FALSE(),"",IF(F81="","",TræningsHastighed)))</f>
        <v>5:42,5</v>
      </c>
      <c r="J81" s="36">
        <f ca="1">IF(ISERROR(VLOOKUP(F81,Table3[[#All],[Type]],1,FALSE))=FALSE(),SUMIF(OFFSET(B81,1,0,50),B81,OFFSET(J81,1,0,50)),IF(F81="","",IF(ISERROR(VLOOKUP(F81,TræningsZoner!B:B,1,FALSE))=FALSE(),NormalTid,IF(F81="Stigningsløb",StigningsløbTid,IF(F81="Intervalløb",IntervalTid,IF(F81="Temposkift",TemposkiftTid,IF(F81="Konkurrenceløb",KonkurrenceløbTid,IF(F81="Distanceløb",DistanceløbTid,"Ukendt træningstype"))))))))</f>
        <v>2.8541666666666665</v>
      </c>
      <c r="K81" s="37">
        <f ca="1">IF(ISERROR(VLOOKUP(F81,Table3[[#All],[Type]],1,FALSE))=FALSE(),SUMIF(OFFSET(B81,1,0,50),B81,OFFSET(K81,1,0,50)),IF(F81="","",IF(ISERROR(VLOOKUP(F81,TræningsZoner!B:B,1,FALSE))=FALSE(),NormalDistance,IF(F81="Stigningsløb",StigningsløbDistance,IF(F81="Intervalløb",IntervalDistance,IF(F81="Temposkift",TemposkiftDistance,IF(F81="konkurrenceløb",KonkurrenceløbDistance,IF(F81="Distanceløb",DistanceløbDistance,"Ukendt træningstype"))))))))</f>
        <v>0.5</v>
      </c>
      <c r="L81" s="30"/>
      <c r="M81" s="31"/>
      <c r="N81" s="73"/>
    </row>
    <row r="82" spans="1:14" s="26" customFormat="1" hidden="1" outlineLevel="1" x14ac:dyDescent="0.25">
      <c r="A82" s="33"/>
      <c r="B82" s="34">
        <v>42824</v>
      </c>
      <c r="C82" s="30" t="str">
        <f t="shared" si="4"/>
        <v/>
      </c>
      <c r="D82" s="30" t="str">
        <f t="shared" si="5"/>
        <v/>
      </c>
      <c r="E82" s="30"/>
      <c r="F82" s="35" t="s">
        <v>36</v>
      </c>
      <c r="G82" s="35" t="s">
        <v>48</v>
      </c>
      <c r="H82" s="35" t="str">
        <f>IF(ISERROR(VLOOKUP(F82,Table3[[#All],[Type]],1,FALSE))=FALSE(),"",IF(F82="","",IFERROR(IFERROR(TræningsZone,StigningsløbZone),IF(F82="Intervalløb",IntervalZone,IF(F82="Temposkift",TemposkiftZone,IF(F82="Konkurrenceløb","N/A",IF(F82="Distanceløb",DistanceløbZone,"Ukendt træningstype")))))))</f>
        <v>Ae3</v>
      </c>
      <c r="I82" s="35" t="str">
        <f>IF(F82="Konkurrenceløb",KonkurrenceløbHastighed,IF(ISERROR(VLOOKUP(F82,Table3[[#All],[Type]],1,FALSE))=FALSE(),"",IF(F82="","",TræningsHastighed)))</f>
        <v>6:06</v>
      </c>
      <c r="J82" s="36">
        <f ca="1">IF(ISERROR(VLOOKUP(F82,Table3[[#All],[Type]],1,FALSE))=FALSE(),SUMIF(OFFSET(B82,1,0,50),B82,OFFSET(J82,1,0,50)),IF(F82="","",IF(ISERROR(VLOOKUP(F82,TræningsZoner!B:B,1,FALSE))=FALSE(),NormalTid,IF(F82="Stigningsløb",StigningsløbTid,IF(F82="Intervalløb",IntervalTid,IF(F82="Temposkift",TemposkiftTid,IF(F82="Konkurrenceløb",KonkurrenceløbTid,IF(F82="Distanceløb",DistanceløbTid,"Ukendt træningstype"))))))))</f>
        <v>3.05</v>
      </c>
      <c r="K82" s="37">
        <f ca="1">IF(ISERROR(VLOOKUP(F82,Table3[[#All],[Type]],1,FALSE))=FALSE(),SUMIF(OFFSET(B82,1,0,50),B82,OFFSET(K82,1,0,50)),IF(F82="","",IF(ISERROR(VLOOKUP(F82,TræningsZoner!B:B,1,FALSE))=FALSE(),NormalDistance,IF(F82="Stigningsløb",StigningsløbDistance,IF(F82="Intervalløb",IntervalDistance,IF(F82="Temposkift",TemposkiftDistance,IF(F82="konkurrenceløb",KonkurrenceløbDistance,IF(F82="Distanceløb",DistanceløbDistance,"Ukendt træningstype"))))))))</f>
        <v>0.5</v>
      </c>
      <c r="L82" s="30"/>
      <c r="M82" s="31"/>
      <c r="N82" s="73"/>
    </row>
    <row r="83" spans="1:14" s="26" customFormat="1" hidden="1" outlineLevel="1" x14ac:dyDescent="0.25">
      <c r="A83" s="33"/>
      <c r="B83" s="34">
        <v>42824</v>
      </c>
      <c r="C83" s="30" t="str">
        <f t="shared" si="4"/>
        <v/>
      </c>
      <c r="D83" s="30" t="str">
        <f t="shared" si="5"/>
        <v/>
      </c>
      <c r="E83" s="30"/>
      <c r="F83" s="35" t="s">
        <v>36</v>
      </c>
      <c r="G83" s="35" t="s">
        <v>38</v>
      </c>
      <c r="H83" s="35" t="str">
        <f>IF(ISERROR(VLOOKUP(F83,Table3[[#All],[Type]],1,FALSE))=FALSE(),"",IF(F83="","",IFERROR(IFERROR(TræningsZone,StigningsløbZone),IF(F83="Intervalløb",IntervalZone,IF(F83="Temposkift",TemposkiftZone,IF(F83="Konkurrenceløb","N/A",IF(F83="Distanceløb",DistanceløbZone,"Ukendt træningstype")))))))</f>
        <v>An1</v>
      </c>
      <c r="I83" s="35" t="str">
        <f>IF(F83="Konkurrenceløb",KonkurrenceløbHastighed,IF(ISERROR(VLOOKUP(F83,Table3[[#All],[Type]],1,FALSE))=FALSE(),"",IF(F83="","",TræningsHastighed)))</f>
        <v>5:42,5</v>
      </c>
      <c r="J83" s="36">
        <f ca="1">IF(ISERROR(VLOOKUP(F83,Table3[[#All],[Type]],1,FALSE))=FALSE(),SUMIF(OFFSET(B83,1,0,50),B83,OFFSET(J83,1,0,50)),IF(F83="","",IF(ISERROR(VLOOKUP(F83,TræningsZoner!B:B,1,FALSE))=FALSE(),NormalTid,IF(F83="Stigningsløb",StigningsløbTid,IF(F83="Intervalløb",IntervalTid,IF(F83="Temposkift",TemposkiftTid,IF(F83="Konkurrenceløb",KonkurrenceløbTid,IF(F83="Distanceløb",DistanceløbTid,"Ukendt træningstype"))))))))</f>
        <v>2.8541666666666665</v>
      </c>
      <c r="K83" s="37">
        <f ca="1">IF(ISERROR(VLOOKUP(F83,Table3[[#All],[Type]],1,FALSE))=FALSE(),SUMIF(OFFSET(B83,1,0,50),B83,OFFSET(K83,1,0,50)),IF(F83="","",IF(ISERROR(VLOOKUP(F83,TræningsZoner!B:B,1,FALSE))=FALSE(),NormalDistance,IF(F83="Stigningsløb",StigningsløbDistance,IF(F83="Intervalløb",IntervalDistance,IF(F83="Temposkift",TemposkiftDistance,IF(F83="konkurrenceløb",KonkurrenceløbDistance,IF(F83="Distanceløb",DistanceløbDistance,"Ukendt træningstype"))))))))</f>
        <v>0.5</v>
      </c>
      <c r="L83" s="30"/>
      <c r="M83" s="31"/>
      <c r="N83" s="73"/>
    </row>
    <row r="84" spans="1:14" s="26" customFormat="1" hidden="1" outlineLevel="1" x14ac:dyDescent="0.25">
      <c r="A84" s="33"/>
      <c r="B84" s="34">
        <v>42824</v>
      </c>
      <c r="C84" s="30" t="str">
        <f t="shared" si="4"/>
        <v/>
      </c>
      <c r="D84" s="30" t="str">
        <f t="shared" si="5"/>
        <v/>
      </c>
      <c r="E84" s="30"/>
      <c r="F84" s="35" t="s">
        <v>41</v>
      </c>
      <c r="G84" s="35" t="s">
        <v>43</v>
      </c>
      <c r="H84" s="35" t="str">
        <f>IF(ISERROR(VLOOKUP(F84,Table3[[#All],[Type]],1,FALSE))=FALSE(),"",IF(F84="","",IFERROR(IFERROR(TræningsZone,StigningsløbZone),IF(F84="Intervalløb",IntervalZone,IF(F84="Temposkift",TemposkiftZone,IF(F84="Konkurrenceløb","N/A",IF(F84="Distanceløb",DistanceløbZone,"Ukendt træningstype")))))))</f>
        <v>Rest</v>
      </c>
      <c r="I84" s="35" t="str">
        <f>IF(F84="Konkurrenceløb",KonkurrenceløbHastighed,IF(ISERROR(VLOOKUP(F84,Table3[[#All],[Type]],1,FALSE))=FALSE(),"",IF(F84="","",TræningsHastighed)))</f>
        <v>9:59,5</v>
      </c>
      <c r="J84" s="36">
        <f ca="1">IF(ISERROR(VLOOKUP(F84,Table3[[#All],[Type]],1,FALSE))=FALSE(),SUMIF(OFFSET(B84,1,0,50),B84,OFFSET(J84,1,0,50)),IF(F84="","",IF(ISERROR(VLOOKUP(F84,TræningsZoner!B:B,1,FALSE))=FALSE(),NormalTid,IF(F84="Stigningsløb",StigningsløbTid,IF(F84="Intervalløb",IntervalTid,IF(F84="Temposkift",TemposkiftTid,IF(F84="Konkurrenceløb",KonkurrenceløbTid,IF(F84="Distanceløb",DistanceløbTid,"Ukendt træningstype"))))))))</f>
        <v>5</v>
      </c>
      <c r="K84" s="37">
        <f ca="1">IF(ISERROR(VLOOKUP(F84,Table3[[#All],[Type]],1,FALSE))=FALSE(),SUMIF(OFFSET(B84,1,0,50),B84,OFFSET(K84,1,0,50)),IF(F84="","",IF(ISERROR(VLOOKUP(F84,TræningsZoner!B:B,1,FALSE))=FALSE(),NormalDistance,IF(F84="Stigningsløb",StigningsløbDistance,IF(F84="Intervalløb",IntervalDistance,IF(F84="Temposkift",TemposkiftDistance,IF(F84="konkurrenceløb",KonkurrenceløbDistance,IF(F84="Distanceløb",DistanceløbDistance,"Ukendt træningstype"))))))))</f>
        <v>0.50041701417848206</v>
      </c>
      <c r="L84" s="30"/>
      <c r="M84" s="31"/>
      <c r="N84" s="73"/>
    </row>
    <row r="85" spans="1:14" s="26" customFormat="1" hidden="1" outlineLevel="1" x14ac:dyDescent="0.25">
      <c r="A85" s="33"/>
      <c r="B85" s="34">
        <v>42824</v>
      </c>
      <c r="C85" s="30" t="str">
        <f t="shared" si="4"/>
        <v/>
      </c>
      <c r="D85" s="30" t="str">
        <f t="shared" si="5"/>
        <v/>
      </c>
      <c r="E85" s="30"/>
      <c r="F85" s="35" t="s">
        <v>36</v>
      </c>
      <c r="G85" s="35" t="s">
        <v>48</v>
      </c>
      <c r="H85" s="35" t="str">
        <f>IF(ISERROR(VLOOKUP(F85,Table3[[#All],[Type]],1,FALSE))=FALSE(),"",IF(F85="","",IFERROR(IFERROR(TræningsZone,StigningsløbZone),IF(F85="Intervalløb",IntervalZone,IF(F85="Temposkift",TemposkiftZone,IF(F85="Konkurrenceløb","N/A",IF(F85="Distanceløb",DistanceløbZone,"Ukendt træningstype")))))))</f>
        <v>Ae3</v>
      </c>
      <c r="I85" s="35" t="str">
        <f>IF(F85="Konkurrenceløb",KonkurrenceløbHastighed,IF(ISERROR(VLOOKUP(F85,Table3[[#All],[Type]],1,FALSE))=FALSE(),"",IF(F85="","",TræningsHastighed)))</f>
        <v>6:06</v>
      </c>
      <c r="J85" s="36">
        <f ca="1">IF(ISERROR(VLOOKUP(F85,Table3[[#All],[Type]],1,FALSE))=FALSE(),SUMIF(OFFSET(B85,1,0,50),B85,OFFSET(J85,1,0,50)),IF(F85="","",IF(ISERROR(VLOOKUP(F85,TræningsZoner!B:B,1,FALSE))=FALSE(),NormalTid,IF(F85="Stigningsløb",StigningsløbTid,IF(F85="Intervalløb",IntervalTid,IF(F85="Temposkift",TemposkiftTid,IF(F85="Konkurrenceløb",KonkurrenceløbTid,IF(F85="Distanceløb",DistanceløbTid,"Ukendt træningstype"))))))))</f>
        <v>3.05</v>
      </c>
      <c r="K85" s="37">
        <f ca="1">IF(ISERROR(VLOOKUP(F85,Table3[[#All],[Type]],1,FALSE))=FALSE(),SUMIF(OFFSET(B85,1,0,50),B85,OFFSET(K85,1,0,50)),IF(F85="","",IF(ISERROR(VLOOKUP(F85,TræningsZoner!B:B,1,FALSE))=FALSE(),NormalDistance,IF(F85="Stigningsløb",StigningsløbDistance,IF(F85="Intervalløb",IntervalDistance,IF(F85="Temposkift",TemposkiftDistance,IF(F85="konkurrenceløb",KonkurrenceløbDistance,IF(F85="Distanceløb",DistanceløbDistance,"Ukendt træningstype"))))))))</f>
        <v>0.5</v>
      </c>
      <c r="L85" s="30"/>
      <c r="M85" s="31"/>
      <c r="N85" s="73"/>
    </row>
    <row r="86" spans="1:14" s="26" customFormat="1" hidden="1" outlineLevel="1" x14ac:dyDescent="0.25">
      <c r="A86" s="33"/>
      <c r="B86" s="34">
        <v>42824</v>
      </c>
      <c r="C86" s="30" t="str">
        <f t="shared" si="4"/>
        <v/>
      </c>
      <c r="D86" s="30" t="str">
        <f t="shared" si="5"/>
        <v/>
      </c>
      <c r="E86" s="30"/>
      <c r="F86" s="35" t="s">
        <v>36</v>
      </c>
      <c r="G86" s="35" t="s">
        <v>38</v>
      </c>
      <c r="H86" s="35" t="str">
        <f>IF(ISERROR(VLOOKUP(F86,Table3[[#All],[Type]],1,FALSE))=FALSE(),"",IF(F86="","",IFERROR(IFERROR(TræningsZone,StigningsløbZone),IF(F86="Intervalløb",IntervalZone,IF(F86="Temposkift",TemposkiftZone,IF(F86="Konkurrenceløb","N/A",IF(F86="Distanceløb",DistanceløbZone,"Ukendt træningstype")))))))</f>
        <v>An1</v>
      </c>
      <c r="I86" s="35" t="str">
        <f>IF(F86="Konkurrenceløb",KonkurrenceløbHastighed,IF(ISERROR(VLOOKUP(F86,Table3[[#All],[Type]],1,FALSE))=FALSE(),"",IF(F86="","",TræningsHastighed)))</f>
        <v>5:42,5</v>
      </c>
      <c r="J86" s="36">
        <f ca="1">IF(ISERROR(VLOOKUP(F86,Table3[[#All],[Type]],1,FALSE))=FALSE(),SUMIF(OFFSET(B86,1,0,50),B86,OFFSET(J86,1,0,50)),IF(F86="","",IF(ISERROR(VLOOKUP(F86,TræningsZoner!B:B,1,FALSE))=FALSE(),NormalTid,IF(F86="Stigningsløb",StigningsløbTid,IF(F86="Intervalløb",IntervalTid,IF(F86="Temposkift",TemposkiftTid,IF(F86="Konkurrenceløb",KonkurrenceløbTid,IF(F86="Distanceløb",DistanceløbTid,"Ukendt træningstype"))))))))</f>
        <v>2.8541666666666665</v>
      </c>
      <c r="K86" s="37">
        <f ca="1">IF(ISERROR(VLOOKUP(F86,Table3[[#All],[Type]],1,FALSE))=FALSE(),SUMIF(OFFSET(B86,1,0,50),B86,OFFSET(K86,1,0,50)),IF(F86="","",IF(ISERROR(VLOOKUP(F86,TræningsZoner!B:B,1,FALSE))=FALSE(),NormalDistance,IF(F86="Stigningsløb",StigningsløbDistance,IF(F86="Intervalløb",IntervalDistance,IF(F86="Temposkift",TemposkiftDistance,IF(F86="konkurrenceløb",KonkurrenceløbDistance,IF(F86="Distanceløb",DistanceløbDistance,"Ukendt træningstype"))))))))</f>
        <v>0.5</v>
      </c>
      <c r="L86" s="30"/>
      <c r="M86" s="31"/>
      <c r="N86" s="73"/>
    </row>
    <row r="87" spans="1:14" s="26" customFormat="1" hidden="1" outlineLevel="1" x14ac:dyDescent="0.25">
      <c r="A87" s="33"/>
      <c r="B87" s="34">
        <v>42824</v>
      </c>
      <c r="C87" s="30" t="str">
        <f t="shared" si="4"/>
        <v/>
      </c>
      <c r="D87" s="30" t="str">
        <f t="shared" si="5"/>
        <v/>
      </c>
      <c r="E87" s="30"/>
      <c r="F87" s="35" t="s">
        <v>36</v>
      </c>
      <c r="G87" s="35" t="s">
        <v>48</v>
      </c>
      <c r="H87" s="35" t="str">
        <f>IF(ISERROR(VLOOKUP(F87,Table3[[#All],[Type]],1,FALSE))=FALSE(),"",IF(F87="","",IFERROR(IFERROR(TræningsZone,StigningsløbZone),IF(F87="Intervalløb",IntervalZone,IF(F87="Temposkift",TemposkiftZone,IF(F87="Konkurrenceløb","N/A",IF(F87="Distanceløb",DistanceløbZone,"Ukendt træningstype")))))))</f>
        <v>Ae3</v>
      </c>
      <c r="I87" s="35" t="str">
        <f>IF(F87="Konkurrenceløb",KonkurrenceløbHastighed,IF(ISERROR(VLOOKUP(F87,Table3[[#All],[Type]],1,FALSE))=FALSE(),"",IF(F87="","",TræningsHastighed)))</f>
        <v>6:06</v>
      </c>
      <c r="J87" s="36">
        <f ca="1">IF(ISERROR(VLOOKUP(F87,Table3[[#All],[Type]],1,FALSE))=FALSE(),SUMIF(OFFSET(B87,1,0,50),B87,OFFSET(J87,1,0,50)),IF(F87="","",IF(ISERROR(VLOOKUP(F87,TræningsZoner!B:B,1,FALSE))=FALSE(),NormalTid,IF(F87="Stigningsløb",StigningsløbTid,IF(F87="Intervalløb",IntervalTid,IF(F87="Temposkift",TemposkiftTid,IF(F87="Konkurrenceløb",KonkurrenceløbTid,IF(F87="Distanceløb",DistanceløbTid,"Ukendt træningstype"))))))))</f>
        <v>3.05</v>
      </c>
      <c r="K87" s="37">
        <f ca="1">IF(ISERROR(VLOOKUP(F87,Table3[[#All],[Type]],1,FALSE))=FALSE(),SUMIF(OFFSET(B87,1,0,50),B87,OFFSET(K87,1,0,50)),IF(F87="","",IF(ISERROR(VLOOKUP(F87,TræningsZoner!B:B,1,FALSE))=FALSE(),NormalDistance,IF(F87="Stigningsløb",StigningsløbDistance,IF(F87="Intervalløb",IntervalDistance,IF(F87="Temposkift",TemposkiftDistance,IF(F87="konkurrenceløb",KonkurrenceløbDistance,IF(F87="Distanceløb",DistanceløbDistance,"Ukendt træningstype"))))))))</f>
        <v>0.5</v>
      </c>
      <c r="L87" s="30"/>
      <c r="M87" s="31"/>
      <c r="N87" s="73"/>
    </row>
    <row r="88" spans="1:14" s="26" customFormat="1" hidden="1" outlineLevel="1" x14ac:dyDescent="0.25">
      <c r="A88" s="33"/>
      <c r="B88" s="34">
        <v>42824</v>
      </c>
      <c r="C88" s="30" t="str">
        <f t="shared" si="4"/>
        <v/>
      </c>
      <c r="D88" s="30" t="str">
        <f t="shared" si="5"/>
        <v/>
      </c>
      <c r="E88" s="30"/>
      <c r="F88" s="35" t="s">
        <v>36</v>
      </c>
      <c r="G88" s="35" t="s">
        <v>38</v>
      </c>
      <c r="H88" s="35" t="str">
        <f>IF(ISERROR(VLOOKUP(F88,Table3[[#All],[Type]],1,FALSE))=FALSE(),"",IF(F88="","",IFERROR(IFERROR(TræningsZone,StigningsløbZone),IF(F88="Intervalløb",IntervalZone,IF(F88="Temposkift",TemposkiftZone,IF(F88="Konkurrenceløb","N/A",IF(F88="Distanceløb",DistanceløbZone,"Ukendt træningstype")))))))</f>
        <v>An1</v>
      </c>
      <c r="I88" s="35" t="str">
        <f>IF(F88="Konkurrenceløb",KonkurrenceløbHastighed,IF(ISERROR(VLOOKUP(F88,Table3[[#All],[Type]],1,FALSE))=FALSE(),"",IF(F88="","",TræningsHastighed)))</f>
        <v>5:42,5</v>
      </c>
      <c r="J88" s="36">
        <f ca="1">IF(ISERROR(VLOOKUP(F88,Table3[[#All],[Type]],1,FALSE))=FALSE(),SUMIF(OFFSET(B88,1,0,50),B88,OFFSET(J88,1,0,50)),IF(F88="","",IF(ISERROR(VLOOKUP(F88,TræningsZoner!B:B,1,FALSE))=FALSE(),NormalTid,IF(F88="Stigningsløb",StigningsløbTid,IF(F88="Intervalløb",IntervalTid,IF(F88="Temposkift",TemposkiftTid,IF(F88="Konkurrenceløb",KonkurrenceløbTid,IF(F88="Distanceløb",DistanceløbTid,"Ukendt træningstype"))))))))</f>
        <v>2.8541666666666665</v>
      </c>
      <c r="K88" s="37">
        <f ca="1">IF(ISERROR(VLOOKUP(F88,Table3[[#All],[Type]],1,FALSE))=FALSE(),SUMIF(OFFSET(B88,1,0,50),B88,OFFSET(K88,1,0,50)),IF(F88="","",IF(ISERROR(VLOOKUP(F88,TræningsZoner!B:B,1,FALSE))=FALSE(),NormalDistance,IF(F88="Stigningsløb",StigningsløbDistance,IF(F88="Intervalløb",IntervalDistance,IF(F88="Temposkift",TemposkiftDistance,IF(F88="konkurrenceløb",KonkurrenceløbDistance,IF(F88="Distanceløb",DistanceløbDistance,"Ukendt træningstype"))))))))</f>
        <v>0.5</v>
      </c>
      <c r="L88" s="30"/>
      <c r="M88" s="31"/>
      <c r="N88" s="73"/>
    </row>
    <row r="89" spans="1:14" s="26" customFormat="1" hidden="1" outlineLevel="1" x14ac:dyDescent="0.25">
      <c r="A89" s="33"/>
      <c r="B89" s="34">
        <v>42824</v>
      </c>
      <c r="C89" s="30" t="str">
        <f t="shared" si="4"/>
        <v/>
      </c>
      <c r="D89" s="30" t="str">
        <f t="shared" si="5"/>
        <v/>
      </c>
      <c r="E89" s="30"/>
      <c r="F89" s="35" t="s">
        <v>36</v>
      </c>
      <c r="G89" s="35" t="s">
        <v>48</v>
      </c>
      <c r="H89" s="35" t="str">
        <f>IF(ISERROR(VLOOKUP(F89,Table3[[#All],[Type]],1,FALSE))=FALSE(),"",IF(F89="","",IFERROR(IFERROR(TræningsZone,StigningsløbZone),IF(F89="Intervalløb",IntervalZone,IF(F89="Temposkift",TemposkiftZone,IF(F89="Konkurrenceløb","N/A",IF(F89="Distanceløb",DistanceløbZone,"Ukendt træningstype")))))))</f>
        <v>Ae3</v>
      </c>
      <c r="I89" s="35" t="str">
        <f>IF(F89="Konkurrenceløb",KonkurrenceløbHastighed,IF(ISERROR(VLOOKUP(F89,Table3[[#All],[Type]],1,FALSE))=FALSE(),"",IF(F89="","",TræningsHastighed)))</f>
        <v>6:06</v>
      </c>
      <c r="J89" s="36">
        <f ca="1">IF(ISERROR(VLOOKUP(F89,Table3[[#All],[Type]],1,FALSE))=FALSE(),SUMIF(OFFSET(B89,1,0,50),B89,OFFSET(J89,1,0,50)),IF(F89="","",IF(ISERROR(VLOOKUP(F89,TræningsZoner!B:B,1,FALSE))=FALSE(),NormalTid,IF(F89="Stigningsløb",StigningsløbTid,IF(F89="Intervalløb",IntervalTid,IF(F89="Temposkift",TemposkiftTid,IF(F89="Konkurrenceløb",KonkurrenceløbTid,IF(F89="Distanceløb",DistanceløbTid,"Ukendt træningstype"))))))))</f>
        <v>3.05</v>
      </c>
      <c r="K89" s="37">
        <f ca="1">IF(ISERROR(VLOOKUP(F89,Table3[[#All],[Type]],1,FALSE))=FALSE(),SUMIF(OFFSET(B89,1,0,50),B89,OFFSET(K89,1,0,50)),IF(F89="","",IF(ISERROR(VLOOKUP(F89,TræningsZoner!B:B,1,FALSE))=FALSE(),NormalDistance,IF(F89="Stigningsløb",StigningsløbDistance,IF(F89="Intervalløb",IntervalDistance,IF(F89="Temposkift",TemposkiftDistance,IF(F89="konkurrenceløb",KonkurrenceløbDistance,IF(F89="Distanceløb",DistanceløbDistance,"Ukendt træningstype"))))))))</f>
        <v>0.5</v>
      </c>
      <c r="L89" s="30"/>
      <c r="M89" s="31"/>
      <c r="N89" s="73"/>
    </row>
    <row r="90" spans="1:14" s="26" customFormat="1" hidden="1" outlineLevel="1" x14ac:dyDescent="0.25">
      <c r="A90" s="33"/>
      <c r="B90" s="34">
        <v>42824</v>
      </c>
      <c r="C90" s="30" t="str">
        <f t="shared" si="4"/>
        <v/>
      </c>
      <c r="D90" s="30" t="str">
        <f t="shared" si="5"/>
        <v/>
      </c>
      <c r="E90" s="30"/>
      <c r="F90" s="35" t="s">
        <v>36</v>
      </c>
      <c r="G90" s="35" t="s">
        <v>38</v>
      </c>
      <c r="H90" s="35" t="str">
        <f>IF(ISERROR(VLOOKUP(F90,Table3[[#All],[Type]],1,FALSE))=FALSE(),"",IF(F90="","",IFERROR(IFERROR(TræningsZone,StigningsløbZone),IF(F90="Intervalløb",IntervalZone,IF(F90="Temposkift",TemposkiftZone,IF(F90="Konkurrenceløb","N/A",IF(F90="Distanceløb",DistanceløbZone,"Ukendt træningstype")))))))</f>
        <v>An1</v>
      </c>
      <c r="I90" s="35" t="str">
        <f>IF(F90="Konkurrenceløb",KonkurrenceløbHastighed,IF(ISERROR(VLOOKUP(F90,Table3[[#All],[Type]],1,FALSE))=FALSE(),"",IF(F90="","",TræningsHastighed)))</f>
        <v>5:42,5</v>
      </c>
      <c r="J90" s="36">
        <f ca="1">IF(ISERROR(VLOOKUP(F90,Table3[[#All],[Type]],1,FALSE))=FALSE(),SUMIF(OFFSET(B90,1,0,50),B90,OFFSET(J90,1,0,50)),IF(F90="","",IF(ISERROR(VLOOKUP(F90,TræningsZoner!B:B,1,FALSE))=FALSE(),NormalTid,IF(F90="Stigningsløb",StigningsløbTid,IF(F90="Intervalløb",IntervalTid,IF(F90="Temposkift",TemposkiftTid,IF(F90="Konkurrenceløb",KonkurrenceløbTid,IF(F90="Distanceløb",DistanceløbTid,"Ukendt træningstype"))))))))</f>
        <v>2.8541666666666665</v>
      </c>
      <c r="K90" s="37">
        <f ca="1">IF(ISERROR(VLOOKUP(F90,Table3[[#All],[Type]],1,FALSE))=FALSE(),SUMIF(OFFSET(B90,1,0,50),B90,OFFSET(K90,1,0,50)),IF(F90="","",IF(ISERROR(VLOOKUP(F90,TræningsZoner!B:B,1,FALSE))=FALSE(),NormalDistance,IF(F90="Stigningsløb",StigningsløbDistance,IF(F90="Intervalløb",IntervalDistance,IF(F90="Temposkift",TemposkiftDistance,IF(F90="konkurrenceløb",KonkurrenceløbDistance,IF(F90="Distanceløb",DistanceløbDistance,"Ukendt træningstype"))))))))</f>
        <v>0.5</v>
      </c>
      <c r="L90" s="30"/>
      <c r="M90" s="31"/>
      <c r="N90" s="73"/>
    </row>
    <row r="91" spans="1:14" s="26" customFormat="1" hidden="1" outlineLevel="1" x14ac:dyDescent="0.25">
      <c r="A91" s="33"/>
      <c r="B91" s="34">
        <v>42824</v>
      </c>
      <c r="C91" s="30" t="str">
        <f t="shared" si="4"/>
        <v/>
      </c>
      <c r="D91" s="30" t="str">
        <f t="shared" si="5"/>
        <v/>
      </c>
      <c r="E91" s="30"/>
      <c r="F91" s="35" t="s">
        <v>23</v>
      </c>
      <c r="G91" s="35" t="s">
        <v>26</v>
      </c>
      <c r="H91" s="35" t="str">
        <f>IF(ISERROR(VLOOKUP(F91,Table3[[#All],[Type]],1,FALSE))=FALSE(),"",IF(F91="","",IFERROR(IFERROR(TræningsZone,StigningsløbZone),IF(F91="Intervalløb",IntervalZone,IF(F91="Temposkift",TemposkiftZone,IF(F91="Konkurrenceløb","N/A",IF(F91="Distanceløb",DistanceløbZone,"Ukendt træningstype")))))))</f>
        <v>Ae1</v>
      </c>
      <c r="I91" s="35" t="str">
        <f>IF(F91="Konkurrenceløb",KonkurrenceløbHastighed,IF(ISERROR(VLOOKUP(F91,Table3[[#All],[Type]],1,FALSE))=FALSE(),"",IF(F91="","",TræningsHastighed)))</f>
        <v>7:07,5</v>
      </c>
      <c r="J91" s="36">
        <f ca="1">IF(ISERROR(VLOOKUP(F91,Table3[[#All],[Type]],1,FALSE))=FALSE(),SUMIF(OFFSET(B91,1,0,50),B91,OFFSET(J91,1,0,50)),IF(F91="","",IF(ISERROR(VLOOKUP(F91,TræningsZoner!B:B,1,FALSE))=FALSE(),NormalTid,IF(F91="Stigningsløb",StigningsløbTid,IF(F91="Intervalløb",IntervalTid,IF(F91="Temposkift",TemposkiftTid,IF(F91="Konkurrenceløb",KonkurrenceløbTid,IF(F91="Distanceløb",DistanceløbTid,"Ukendt træningstype"))))))))</f>
        <v>15</v>
      </c>
      <c r="K91" s="37">
        <f ca="1">IF(ISERROR(VLOOKUP(F91,Table3[[#All],[Type]],1,FALSE))=FALSE(),SUMIF(OFFSET(B91,1,0,50),B91,OFFSET(K91,1,0,50)),IF(F91="","",IF(ISERROR(VLOOKUP(F91,TræningsZoner!B:B,1,FALSE))=FALSE(),NormalDistance,IF(F91="Stigningsløb",StigningsløbDistance,IF(F91="Intervalløb",IntervalDistance,IF(F91="Temposkift",TemposkiftDistance,IF(F91="konkurrenceløb",KonkurrenceløbDistance,IF(F91="Distanceløb",DistanceløbDistance,"Ukendt træningstype"))))))))</f>
        <v>2.1052631578947367</v>
      </c>
      <c r="L91" s="30"/>
      <c r="M91" s="31"/>
      <c r="N91" s="73"/>
    </row>
    <row r="92" spans="1:14" collapsed="1" x14ac:dyDescent="0.25">
      <c r="A92" s="28">
        <f t="shared" si="3"/>
        <v>42822</v>
      </c>
      <c r="B92" s="29">
        <v>42822</v>
      </c>
      <c r="C92" s="30">
        <f t="shared" si="4"/>
        <v>14</v>
      </c>
      <c r="D92" s="30">
        <f t="shared" si="5"/>
        <v>2017</v>
      </c>
      <c r="E92" s="30" t="s">
        <v>75</v>
      </c>
      <c r="F92" s="31" t="s">
        <v>22</v>
      </c>
      <c r="G92" s="31"/>
      <c r="H92" s="31" t="str">
        <f>IF(ISERROR(VLOOKUP(F92,Table3[[#All],[Type]],1,FALSE))=FALSE(),"",IF(F92="","",IFERROR(IFERROR(TræningsZone,StigningsløbZone),IF(F92="Intervalløb",IntervalZone,IF(F92="Temposkift",TemposkiftZone,IF(F92="Konkurrenceløb","N/A",IF(F92="Distanceløb",DistanceløbZone,"Ukendt træningstype")))))))</f>
        <v/>
      </c>
      <c r="I92" s="31" t="str">
        <f>IF(F92="Konkurrenceløb",KonkurrenceløbHastighed,IF(ISERROR(VLOOKUP(F92,Table3[[#All],[Type]],1,FALSE))=FALSE(),"",IF(F92="","",TræningsHastighed)))</f>
        <v/>
      </c>
      <c r="J92" s="30">
        <f ca="1">IF(ISERROR(VLOOKUP(F92,Table3[[#All],[Type]],1,FALSE))=FALSE(),SUMIF(OFFSET(B92,1,0,50),B92,OFFSET(J92,1,0,50)),IF(F92="","",IF(ISERROR(VLOOKUP(F92,TræningsZoner!B:B,1,FALSE))=FALSE(),NormalTid,IF(F92="Stigningsløb",StigningsløbTid,IF(F92="Intervalløb",IntervalTid,IF(F92="Temposkift",TemposkiftTid,IF(F92="Konkurrenceløb",KonkurrenceløbTid,IF(F92="Distanceløb",DistanceløbTid,"Ukendt træningstype"))))))))</f>
        <v>50</v>
      </c>
      <c r="K92" s="32">
        <f ca="1">IF(ISERROR(VLOOKUP(F92,Table3[[#All],[Type]],1,FALSE))=FALSE(),SUMIF(OFFSET(B92,1,0,50),B92,OFFSET(K92,1,0,50)),IF(F92="","",IF(ISERROR(VLOOKUP(F92,TræningsZoner!B:B,1,FALSE))=FALSE(),NormalDistance,IF(F92="Stigningsløb",StigningsløbDistance,IF(F92="Intervalløb",IntervalDistance,IF(F92="Temposkift",TemposkiftDistance,IF(F92="konkurrenceløb",KonkurrenceløbDistance,IF(F92="Distanceløb",DistanceløbDistance,"Ukendt træningstype"))))))))</f>
        <v>7.2994283461462643</v>
      </c>
      <c r="L92" s="30"/>
      <c r="M92" s="31"/>
      <c r="N92" s="73"/>
    </row>
    <row r="93" spans="1:14" hidden="1" outlineLevel="1" x14ac:dyDescent="0.25">
      <c r="A93" s="28"/>
      <c r="B93" s="34">
        <v>42822</v>
      </c>
      <c r="C93" s="30" t="str">
        <f t="shared" si="4"/>
        <v/>
      </c>
      <c r="D93" s="30" t="str">
        <f t="shared" si="5"/>
        <v/>
      </c>
      <c r="E93" s="30"/>
      <c r="F93" s="35" t="s">
        <v>23</v>
      </c>
      <c r="G93" s="35" t="s">
        <v>33</v>
      </c>
      <c r="H93" s="35" t="str">
        <f>IF(ISERROR(VLOOKUP(F93,Table3[[#All],[Type]],1,FALSE))=FALSE(),"",IF(F93="","",IFERROR(IFERROR(TræningsZone,StigningsløbZone),IF(F93="Intervalløb",IntervalZone,IF(F93="Temposkift",TemposkiftZone,IF(F93="Konkurrenceløb","N/A",IF(F93="Distanceløb",DistanceløbZone,"Ukendt træningstype")))))))</f>
        <v>Ae1</v>
      </c>
      <c r="I93" s="35" t="str">
        <f>IF(F93="Konkurrenceløb",KonkurrenceløbHastighed,IF(ISERROR(VLOOKUP(F93,Table3[[#All],[Type]],1,FALSE))=FALSE(),"",IF(F93="","",TræningsHastighed)))</f>
        <v>7:07,5</v>
      </c>
      <c r="J93" s="36">
        <f ca="1">IF(ISERROR(VLOOKUP(F93,Table3[[#All],[Type]],1,FALSE))=FALSE(),SUMIF(OFFSET(B93,1,0,50),B93,OFFSET(J93,1,0,50)),IF(F93="","",IF(ISERROR(VLOOKUP(F93,TræningsZoner!B:B,1,FALSE))=FALSE(),NormalTid,IF(F93="Stigningsløb",StigningsløbTid,IF(F93="Intervalløb",IntervalTid,IF(F93="Temposkift",TemposkiftTid,IF(F93="Konkurrenceløb",KonkurrenceløbTid,IF(F93="Distanceløb",DistanceløbTid,"Ukendt træningstype"))))))))</f>
        <v>20</v>
      </c>
      <c r="K93" s="37">
        <f ca="1">IF(ISERROR(VLOOKUP(F93,Table3[[#All],[Type]],1,FALSE))=FALSE(),SUMIF(OFFSET(B93,1,0,50),B93,OFFSET(K93,1,0,50)),IF(F93="","",IF(ISERROR(VLOOKUP(F93,TræningsZoner!B:B,1,FALSE))=FALSE(),NormalDistance,IF(F93="Stigningsløb",StigningsløbDistance,IF(F93="Intervalløb",IntervalDistance,IF(F93="Temposkift",TemposkiftDistance,IF(F93="konkurrenceløb",KonkurrenceløbDistance,IF(F93="Distanceløb",DistanceløbDistance,"Ukendt træningstype"))))))))</f>
        <v>2.807017543859649</v>
      </c>
      <c r="L93" s="30"/>
      <c r="M93" s="31"/>
      <c r="N93" s="73"/>
    </row>
    <row r="94" spans="1:14" hidden="1" outlineLevel="1" x14ac:dyDescent="0.25">
      <c r="A94" s="28"/>
      <c r="B94" s="34">
        <v>42822</v>
      </c>
      <c r="C94" s="30" t="str">
        <f t="shared" si="4"/>
        <v/>
      </c>
      <c r="D94" s="30" t="str">
        <f t="shared" si="5"/>
        <v/>
      </c>
      <c r="E94" s="30"/>
      <c r="F94" s="35" t="s">
        <v>49</v>
      </c>
      <c r="G94" s="35" t="s">
        <v>34</v>
      </c>
      <c r="H94" s="35" t="str">
        <f>IF(ISERROR(VLOOKUP(F94,Table3[[#All],[Type]],1,FALSE))=FALSE(),"",IF(F94="","",IFERROR(IFERROR(TræningsZone,StigningsløbZone),IF(F94="Intervalløb",IntervalZone,IF(F94="Temposkift",TemposkiftZone,IF(F94="Konkurrenceløb","N/A",IF(F94="Distanceløb",DistanceløbZone,"Ukendt træningstype")))))))</f>
        <v>AT</v>
      </c>
      <c r="I94" s="35" t="str">
        <f>IF(F94="Konkurrenceløb",KonkurrenceløbHastighed,IF(ISERROR(VLOOKUP(F94,Table3[[#All],[Type]],1,FALSE))=FALSE(),"",IF(F94="","",TræningsHastighed)))</f>
        <v>5:56</v>
      </c>
      <c r="J94" s="36">
        <f ca="1">IF(ISERROR(VLOOKUP(F94,Table3[[#All],[Type]],1,FALSE))=FALSE(),SUMIF(OFFSET(B94,1,0,50),B94,OFFSET(J94,1,0,50)),IF(F94="","",IF(ISERROR(VLOOKUP(F94,TræningsZoner!B:B,1,FALSE))=FALSE(),NormalTid,IF(F94="Stigningsløb",StigningsløbTid,IF(F94="Intervalløb",IntervalTid,IF(F94="Temposkift",TemposkiftTid,IF(F94="Konkurrenceløb",KonkurrenceløbTid,IF(F94="Distanceløb",DistanceløbTid,"Ukendt træningstype"))))))))</f>
        <v>10</v>
      </c>
      <c r="K94" s="37">
        <f ca="1">IF(ISERROR(VLOOKUP(F94,Table3[[#All],[Type]],1,FALSE))=FALSE(),SUMIF(OFFSET(B94,1,0,50),B94,OFFSET(K94,1,0,50)),IF(F94="","",IF(ISERROR(VLOOKUP(F94,TræningsZoner!B:B,1,FALSE))=FALSE(),NormalDistance,IF(F94="Stigningsløb",StigningsløbDistance,IF(F94="Intervalløb",IntervalDistance,IF(F94="Temposkift",TemposkiftDistance,IF(F94="konkurrenceløb",KonkurrenceløbDistance,IF(F94="Distanceløb",DistanceløbDistance,"Ukendt træningstype"))))))))</f>
        <v>1.6853932584269662</v>
      </c>
      <c r="L94" s="30"/>
      <c r="M94" s="31"/>
      <c r="N94" s="73"/>
    </row>
    <row r="95" spans="1:14" hidden="1" outlineLevel="1" x14ac:dyDescent="0.25">
      <c r="A95" s="28"/>
      <c r="B95" s="34">
        <v>42822</v>
      </c>
      <c r="C95" s="30" t="str">
        <f t="shared" si="4"/>
        <v/>
      </c>
      <c r="D95" s="30" t="str">
        <f t="shared" si="5"/>
        <v/>
      </c>
      <c r="E95" s="30"/>
      <c r="F95" s="35" t="s">
        <v>23</v>
      </c>
      <c r="G95" s="35" t="s">
        <v>33</v>
      </c>
      <c r="H95" s="35" t="str">
        <f>IF(ISERROR(VLOOKUP(F95,Table3[[#All],[Type]],1,FALSE))=FALSE(),"",IF(F95="","",IFERROR(IFERROR(TræningsZone,StigningsløbZone),IF(F95="Intervalløb",IntervalZone,IF(F95="Temposkift",TemposkiftZone,IF(F95="Konkurrenceløb","N/A",IF(F95="Distanceløb",DistanceløbZone,"Ukendt træningstype")))))))</f>
        <v>Ae1</v>
      </c>
      <c r="I95" s="35" t="str">
        <f>IF(F95="Konkurrenceløb",KonkurrenceløbHastighed,IF(ISERROR(VLOOKUP(F95,Table3[[#All],[Type]],1,FALSE))=FALSE(),"",IF(F95="","",TræningsHastighed)))</f>
        <v>7:07,5</v>
      </c>
      <c r="J95" s="36">
        <f ca="1">IF(ISERROR(VLOOKUP(F95,Table3[[#All],[Type]],1,FALSE))=FALSE(),SUMIF(OFFSET(B95,1,0,50),B95,OFFSET(J95,1,0,50)),IF(F95="","",IF(ISERROR(VLOOKUP(F95,TræningsZoner!B:B,1,FALSE))=FALSE(),NormalTid,IF(F95="Stigningsløb",StigningsløbTid,IF(F95="Intervalløb",IntervalTid,IF(F95="Temposkift",TemposkiftTid,IF(F95="Konkurrenceløb",KonkurrenceløbTid,IF(F95="Distanceløb",DistanceløbTid,"Ukendt træningstype"))))))))</f>
        <v>20</v>
      </c>
      <c r="K95" s="37">
        <f ca="1">IF(ISERROR(VLOOKUP(F95,Table3[[#All],[Type]],1,FALSE))=FALSE(),SUMIF(OFFSET(B95,1,0,50),B95,OFFSET(K95,1,0,50)),IF(F95="","",IF(ISERROR(VLOOKUP(F95,TræningsZoner!B:B,1,FALSE))=FALSE(),NormalDistance,IF(F95="Stigningsløb",StigningsløbDistance,IF(F95="Intervalløb",IntervalDistance,IF(F95="Temposkift",TemposkiftDistance,IF(F95="konkurrenceløb",KonkurrenceløbDistance,IF(F95="Distanceløb",DistanceløbDistance,"Ukendt træningstype"))))))))</f>
        <v>2.807017543859649</v>
      </c>
      <c r="L95" s="30"/>
      <c r="M95" s="31"/>
      <c r="N95" s="73"/>
    </row>
    <row r="96" spans="1:14" collapsed="1" x14ac:dyDescent="0.25">
      <c r="A96" s="28">
        <f t="shared" si="3"/>
        <v>42821</v>
      </c>
      <c r="B96" s="29">
        <v>42821</v>
      </c>
      <c r="C96" s="30">
        <f t="shared" si="4"/>
        <v>14</v>
      </c>
      <c r="D96" s="30">
        <f t="shared" si="5"/>
        <v>2017</v>
      </c>
      <c r="E96" s="30" t="s">
        <v>75</v>
      </c>
      <c r="F96" s="31" t="s">
        <v>25</v>
      </c>
      <c r="G96" s="31"/>
      <c r="H96" s="31" t="str">
        <f>IF(ISERROR(VLOOKUP(F96,Table3[[#All],[Type]],1,FALSE))=FALSE(),"",IF(F96="","",IFERROR(IFERROR(TræningsZone,StigningsløbZone),IF(F96="Intervalløb",IntervalZone,IF(F96="Temposkift",TemposkiftZone,IF(F96="Konkurrenceløb","N/A",IF(F96="Distanceløb",DistanceløbZone,"Ukendt træningstype")))))))</f>
        <v/>
      </c>
      <c r="I96" s="31" t="str">
        <f>IF(F96="Konkurrenceløb",KonkurrenceløbHastighed,IF(ISERROR(VLOOKUP(F96,Table3[[#All],[Type]],1,FALSE))=FALSE(),"",IF(F96="","",TræningsHastighed)))</f>
        <v/>
      </c>
      <c r="J96" s="30">
        <f ca="1">IF(ISERROR(VLOOKUP(F96,Table3[[#All],[Type]],1,FALSE))=FALSE(),SUMIF(OFFSET(B96,1,0,50),B96,OFFSET(J96,1,0,50)),IF(F96="","",IF(ISERROR(VLOOKUP(F96,TræningsZoner!B:B,1,FALSE))=FALSE(),NormalTid,IF(F96="Stigningsløb",StigningsløbTid,IF(F96="Intervalløb",IntervalTid,IF(F96="Temposkift",TemposkiftTid,IF(F96="Konkurrenceløb",KonkurrenceløbTid,IF(F96="Distanceløb",DistanceløbTid,"Ukendt træningstype"))))))))</f>
        <v>96.29</v>
      </c>
      <c r="K96" s="32">
        <f ca="1">IF(ISERROR(VLOOKUP(F96,Table3[[#All],[Type]],1,FALSE))=FALSE(),SUMIF(OFFSET(B96,1,0,50),B96,OFFSET(K96,1,0,50)),IF(F96="","",IF(ISERROR(VLOOKUP(F96,TræningsZoner!B:B,1,FALSE))=FALSE(),NormalDistance,IF(F96="Stigningsløb",StigningsløbDistance,IF(F96="Intervalløb",IntervalDistance,IF(F96="Temposkift",TemposkiftDistance,IF(F96="konkurrenceløb",KonkurrenceløbDistance,IF(F96="Distanceløb",DistanceløbDistance,"Ukendt træningstype"))))))))</f>
        <v>13.710526315789473</v>
      </c>
      <c r="L96" s="30"/>
      <c r="M96" s="31"/>
      <c r="N96" s="73"/>
    </row>
    <row r="97" spans="1:14" hidden="1" outlineLevel="1" x14ac:dyDescent="0.25">
      <c r="A97" s="33"/>
      <c r="B97" s="34">
        <v>42821</v>
      </c>
      <c r="C97" s="30" t="str">
        <f t="shared" si="4"/>
        <v/>
      </c>
      <c r="D97" s="30" t="str">
        <f t="shared" si="5"/>
        <v/>
      </c>
      <c r="E97" s="30"/>
      <c r="F97" s="35" t="s">
        <v>23</v>
      </c>
      <c r="G97" s="35" t="s">
        <v>26</v>
      </c>
      <c r="H97" s="35" t="str">
        <f>IF(ISERROR(VLOOKUP(F97,Table3[[#All],[Type]],1,FALSE))=FALSE(),"",IF(F97="","",IFERROR(IFERROR(TræningsZone,StigningsløbZone),IF(F97="Intervalløb",IntervalZone,IF(F97="Temposkift",TemposkiftZone,IF(F97="Konkurrenceløb","N/A",IF(F97="Distanceløb",DistanceløbZone,"Ukendt træningstype")))))))</f>
        <v>Ae1</v>
      </c>
      <c r="I97" s="35" t="str">
        <f>IF(F97="Konkurrenceløb",KonkurrenceløbHastighed,IF(ISERROR(VLOOKUP(F97,Table3[[#All],[Type]],1,FALSE))=FALSE(),"",IF(F97="","",TræningsHastighed)))</f>
        <v>7:07,5</v>
      </c>
      <c r="J97" s="36">
        <f ca="1">IF(ISERROR(VLOOKUP(F97,Table3[[#All],[Type]],1,FALSE))=FALSE(),SUMIF(OFFSET(B97,1,0,50),B97,OFFSET(J97,1,0,50)),IF(F97="","",IF(ISERROR(VLOOKUP(F97,TræningsZoner!B:B,1,FALSE))=FALSE(),NormalTid,IF(F97="Stigningsløb",StigningsløbTid,IF(F97="Intervalløb",IntervalTid,IF(F97="Temposkift",TemposkiftTid,IF(F97="Konkurrenceløb",KonkurrenceløbTid,IF(F97="Distanceløb",DistanceløbTid,"Ukendt træningstype"))))))))</f>
        <v>15</v>
      </c>
      <c r="K97" s="37">
        <f ca="1">IF(ISERROR(VLOOKUP(F97,Table3[[#All],[Type]],1,FALSE))=FALSE(),SUMIF(OFFSET(B97,1,0,50),B97,OFFSET(K97,1,0,50)),IF(F97="","",IF(ISERROR(VLOOKUP(F97,TræningsZoner!B:B,1,FALSE))=FALSE(),NormalDistance,IF(F97="Stigningsløb",StigningsløbDistance,IF(F97="Intervalløb",IntervalDistance,IF(F97="Temposkift",TemposkiftDistance,IF(F97="konkurrenceløb",KonkurrenceløbDistance,IF(F97="Distanceløb",DistanceløbDistance,"Ukendt træningstype"))))))))</f>
        <v>2.1052631578947367</v>
      </c>
      <c r="L97" s="30"/>
      <c r="M97" s="31"/>
      <c r="N97" s="73"/>
    </row>
    <row r="98" spans="1:14" hidden="1" outlineLevel="1" x14ac:dyDescent="0.25">
      <c r="A98" s="33"/>
      <c r="B98" s="34">
        <v>42821</v>
      </c>
      <c r="C98" s="30" t="str">
        <f t="shared" si="4"/>
        <v/>
      </c>
      <c r="D98" s="30" t="str">
        <f t="shared" si="5"/>
        <v/>
      </c>
      <c r="E98" s="30"/>
      <c r="F98" s="35" t="s">
        <v>27</v>
      </c>
      <c r="G98" s="35" t="s">
        <v>28</v>
      </c>
      <c r="H98" s="35" t="str">
        <f>IF(ISERROR(VLOOKUP(F98,Table3[[#All],[Type]],1,FALSE))=FALSE(),"",IF(F98="","",IFERROR(IFERROR(TræningsZone,StigningsløbZone),IF(F98="Intervalløb",IntervalZone,IF(F98="Temposkift",TemposkiftZone,IF(F98="Konkurrenceløb","N/A",IF(F98="Distanceløb",DistanceløbZone,"Ukendt træningstype")))))))</f>
        <v>AT</v>
      </c>
      <c r="I98" s="35" t="str">
        <f>IF(F98="Konkurrenceløb",KonkurrenceløbHastighed,IF(ISERROR(VLOOKUP(F98,Table3[[#All],[Type]],1,FALSE))=FALSE(),"",IF(F98="","",TræningsHastighed)))</f>
        <v>5:56</v>
      </c>
      <c r="J98" s="36">
        <f ca="1">IF(ISERROR(VLOOKUP(F98,Table3[[#All],[Type]],1,FALSE))=FALSE(),SUMIF(OFFSET(B98,1,0,50),B98,OFFSET(J98,1,0,50)),IF(F98="","",IF(ISERROR(VLOOKUP(F98,TræningsZoner!B:B,1,FALSE))=FALSE(),NormalTid,IF(F98="Stigningsløb",StigningsløbTid,IF(F98="Intervalløb",IntervalTid,IF(F98="Temposkift",TemposkiftTid,IF(F98="Konkurrenceløb",KonkurrenceløbTid,IF(F98="Distanceløb",DistanceløbTid,"Ukendt træningstype"))))))))</f>
        <v>1.78</v>
      </c>
      <c r="K98" s="37">
        <f ca="1">IF(ISERROR(VLOOKUP(F98,Table3[[#All],[Type]],1,FALSE))=FALSE(),SUMIF(OFFSET(B98,1,0,50),B98,OFFSET(K98,1,0,50)),IF(F98="","",IF(ISERROR(VLOOKUP(F98,TræningsZoner!B:B,1,FALSE))=FALSE(),NormalDistance,IF(F98="Stigningsløb",StigningsløbDistance,IF(F98="Intervalløb",IntervalDistance,IF(F98="Temposkift",TemposkiftDistance,IF(F98="konkurrenceløb",KonkurrenceløbDistance,IF(F98="Distanceløb",DistanceløbDistance,"Ukendt træningstype"))))))))</f>
        <v>0.3</v>
      </c>
      <c r="L98" s="30"/>
      <c r="M98" s="31"/>
      <c r="N98" s="73"/>
    </row>
    <row r="99" spans="1:14" hidden="1" outlineLevel="1" x14ac:dyDescent="0.25">
      <c r="A99" s="33"/>
      <c r="B99" s="34">
        <v>42821</v>
      </c>
      <c r="C99" s="30" t="str">
        <f t="shared" si="4"/>
        <v/>
      </c>
      <c r="D99" s="30" t="str">
        <f t="shared" si="5"/>
        <v/>
      </c>
      <c r="E99" s="30"/>
      <c r="F99" s="35" t="s">
        <v>29</v>
      </c>
      <c r="G99" s="35" t="s">
        <v>85</v>
      </c>
      <c r="H99" s="35" t="str">
        <f>IF(ISERROR(VLOOKUP(F99,Table3[[#All],[Type]],1,FALSE))=FALSE(),"",IF(F99="","",IFERROR(IFERROR(TræningsZone,StigningsløbZone),IF(F99="Intervalløb",IntervalZone,IF(F99="Temposkift",TemposkiftZone,IF(F99="Konkurrenceløb","N/A",IF(F99="Distanceløb",DistanceløbZone,"Ukendt træningstype")))))))</f>
        <v>An1</v>
      </c>
      <c r="I99" s="35" t="str">
        <f>IF(F99="Konkurrenceløb",KonkurrenceløbHastighed,IF(ISERROR(VLOOKUP(F99,Table3[[#All],[Type]],1,FALSE))=FALSE(),"",IF(F99="","",TræningsHastighed)))</f>
        <v>5:42,5</v>
      </c>
      <c r="J99" s="36">
        <f ca="1">IF(ISERROR(VLOOKUP(F99,Table3[[#All],[Type]],1,FALSE))=FALSE(),SUMIF(OFFSET(B99,1,0,50),B99,OFFSET(J99,1,0,50)),IF(F99="","",IF(ISERROR(VLOOKUP(F99,TræningsZoner!B:B,1,FALSE))=FALSE(),NormalTid,IF(F99="Stigningsløb",StigningsløbTid,IF(F99="Intervalløb",IntervalTid,IF(F99="Temposkift",TemposkiftTid,IF(F99="Konkurrenceløb",KonkurrenceløbTid,IF(F99="Distanceløb",DistanceløbTid,"Ukendt træningstype"))))))))</f>
        <v>64.510000000000005</v>
      </c>
      <c r="K99" s="37">
        <f ca="1">IF(ISERROR(VLOOKUP(F99,Table3[[#All],[Type]],1,FALSE))=FALSE(),SUMIF(OFFSET(B99,1,0,50),B99,OFFSET(K99,1,0,50)),IF(F99="","",IF(ISERROR(VLOOKUP(F99,TræningsZoner!B:B,1,FALSE))=FALSE(),NormalDistance,IF(F99="Stigningsløb",StigningsløbDistance,IF(F99="Intervalløb",IntervalDistance,IF(F99="Temposkift",TemposkiftDistance,IF(F99="konkurrenceløb",KonkurrenceløbDistance,IF(F99="Distanceløb",DistanceløbDistance,"Ukendt træningstype"))))))))</f>
        <v>9.1999999999999993</v>
      </c>
      <c r="L99" s="30"/>
      <c r="M99" s="31"/>
      <c r="N99" s="73"/>
    </row>
    <row r="100" spans="1:14" hidden="1" outlineLevel="1" x14ac:dyDescent="0.25">
      <c r="A100" s="33"/>
      <c r="B100" s="34">
        <v>42821</v>
      </c>
      <c r="C100" s="30" t="str">
        <f t="shared" si="4"/>
        <v/>
      </c>
      <c r="D100" s="30" t="str">
        <f t="shared" si="5"/>
        <v/>
      </c>
      <c r="E100" s="30"/>
      <c r="F100" s="35" t="s">
        <v>23</v>
      </c>
      <c r="G100" s="35" t="s">
        <v>26</v>
      </c>
      <c r="H100" s="35" t="str">
        <f>IF(ISERROR(VLOOKUP(F100,Table3[[#All],[Type]],1,FALSE))=FALSE(),"",IF(F100="","",IFERROR(IFERROR(TræningsZone,StigningsløbZone),IF(F100="Intervalløb",IntervalZone,IF(F100="Temposkift",TemposkiftZone,IF(F100="Konkurrenceløb","N/A",IF(F100="Distanceløb",DistanceløbZone,"Ukendt træningstype")))))))</f>
        <v>Ae1</v>
      </c>
      <c r="I100" s="35" t="str">
        <f>IF(F100="Konkurrenceløb",KonkurrenceløbHastighed,IF(ISERROR(VLOOKUP(F100,Table3[[#All],[Type]],1,FALSE))=FALSE(),"",IF(F100="","",TræningsHastighed)))</f>
        <v>7:07,5</v>
      </c>
      <c r="J100" s="36">
        <f ca="1">IF(ISERROR(VLOOKUP(F100,Table3[[#All],[Type]],1,FALSE))=FALSE(),SUMIF(OFFSET(B100,1,0,50),B100,OFFSET(J100,1,0,50)),IF(F100="","",IF(ISERROR(VLOOKUP(F100,TræningsZoner!B:B,1,FALSE))=FALSE(),NormalTid,IF(F100="Stigningsløb",StigningsløbTid,IF(F100="Intervalløb",IntervalTid,IF(F100="Temposkift",TemposkiftTid,IF(F100="Konkurrenceløb",KonkurrenceløbTid,IF(F100="Distanceløb",DistanceløbTid,"Ukendt træningstype"))))))))</f>
        <v>15</v>
      </c>
      <c r="K100" s="37">
        <f ca="1">IF(ISERROR(VLOOKUP(F100,Table3[[#All],[Type]],1,FALSE))=FALSE(),SUMIF(OFFSET(B100,1,0,50),B100,OFFSET(K100,1,0,50)),IF(F100="","",IF(ISERROR(VLOOKUP(F100,TræningsZoner!B:B,1,FALSE))=FALSE(),NormalDistance,IF(F100="Stigningsløb",StigningsløbDistance,IF(F100="Intervalløb",IntervalDistance,IF(F100="Temposkift",TemposkiftDistance,IF(F100="konkurrenceløb",KonkurrenceløbDistance,IF(F100="Distanceløb",DistanceløbDistance,"Ukendt træningstype"))))))))</f>
        <v>2.1052631578947367</v>
      </c>
      <c r="L100" s="30"/>
      <c r="M100" s="31"/>
      <c r="N100" s="73"/>
    </row>
    <row r="101" spans="1:14" collapsed="1" x14ac:dyDescent="0.25">
      <c r="A101" s="28">
        <f t="shared" si="3"/>
        <v>42819</v>
      </c>
      <c r="B101" s="29">
        <v>42819</v>
      </c>
      <c r="C101" s="30">
        <f t="shared" si="4"/>
        <v>13</v>
      </c>
      <c r="D101" s="30">
        <f t="shared" si="5"/>
        <v>2017</v>
      </c>
      <c r="E101" s="30" t="s">
        <v>75</v>
      </c>
      <c r="F101" s="31" t="s">
        <v>31</v>
      </c>
      <c r="G101" s="31"/>
      <c r="H101" s="31" t="str">
        <f>IF(ISERROR(VLOOKUP(F101,Table3[[#All],[Type]],1,FALSE))=FALSE(),"",IF(F101="","",IFERROR(IFERROR(TræningsZone,StigningsløbZone),IF(F101="Intervalløb",IntervalZone,IF(F101="Temposkift",TemposkiftZone,IF(F101="Konkurrenceløb","N/A",IF(F101="Distanceløb",DistanceløbZone,"Ukendt træningstype")))))))</f>
        <v/>
      </c>
      <c r="I101" s="31" t="str">
        <f>IF(F101="Konkurrenceløb",KonkurrenceløbHastighed,IF(ISERROR(VLOOKUP(F101,Table3[[#All],[Type]],1,FALSE))=FALSE(),"",IF(F101="","",TræningsHastighed)))</f>
        <v/>
      </c>
      <c r="J101" s="30">
        <f ca="1">IF(ISERROR(VLOOKUP(F101,Table3[[#All],[Type]],1,FALSE))=FALSE(),SUMIF(OFFSET(B101,1,0,50),B101,OFFSET(J101,1,0,50)),IF(F101="","",IF(ISERROR(VLOOKUP(F101,TræningsZoner!B:B,1,FALSE))=FALSE(),NormalTid,IF(F101="Stigningsløb",StigningsløbTid,IF(F101="Intervalløb",IntervalTid,IF(F101="Temposkift",TemposkiftTid,IF(F101="Konkurrenceløb",KonkurrenceløbTid,IF(F101="Distanceløb",DistanceløbTid,"Ukendt træningstype"))))))))</f>
        <v>90</v>
      </c>
      <c r="K101" s="32">
        <f ca="1">IF(ISERROR(VLOOKUP(F101,Table3[[#All],[Type]],1,FALSE))=FALSE(),SUMIF(OFFSET(B101,1,0,50),B101,OFFSET(K101,1,0,50)),IF(F101="","",IF(ISERROR(VLOOKUP(F101,TræningsZoner!B:B,1,FALSE))=FALSE(),NormalDistance,IF(F101="Stigningsløb",StigningsløbDistance,IF(F101="Intervalløb",IntervalDistance,IF(F101="Temposkift",TemposkiftDistance,IF(F101="konkurrenceløb",KonkurrenceløbDistance,IF(F101="Distanceløb",DistanceløbDistance,"Ukendt træningstype"))))))))</f>
        <v>11.10530856258554</v>
      </c>
      <c r="L101" s="30"/>
      <c r="M101" s="31"/>
      <c r="N101" s="73"/>
    </row>
    <row r="102" spans="1:14" s="26" customFormat="1" hidden="1" outlineLevel="1" x14ac:dyDescent="0.25">
      <c r="A102" s="33"/>
      <c r="B102" s="34">
        <v>42819</v>
      </c>
      <c r="C102" s="30" t="str">
        <f t="shared" si="4"/>
        <v/>
      </c>
      <c r="D102" s="30" t="str">
        <f t="shared" si="5"/>
        <v/>
      </c>
      <c r="E102" s="30"/>
      <c r="F102" s="35" t="s">
        <v>41</v>
      </c>
      <c r="G102" s="35" t="s">
        <v>33</v>
      </c>
      <c r="H102" s="35" t="str">
        <f>IF(ISERROR(VLOOKUP(F102,Table3[[#All],[Type]],1,FALSE))=FALSE(),"",IF(F102="","",IFERROR(IFERROR(TræningsZone,StigningsløbZone),IF(F102="Intervalløb",IntervalZone,IF(F102="Temposkift",TemposkiftZone,IF(F102="Konkurrenceløb","N/A",IF(F102="Distanceløb",DistanceløbZone,"Ukendt træningstype")))))))</f>
        <v>Rest</v>
      </c>
      <c r="I102" s="35" t="str">
        <f>IF(F102="Konkurrenceløb",KonkurrenceløbHastighed,IF(ISERROR(VLOOKUP(F102,Table3[[#All],[Type]],1,FALSE))=FALSE(),"",IF(F102="","",TræningsHastighed)))</f>
        <v>9:59,5</v>
      </c>
      <c r="J102" s="36">
        <f ca="1">IF(ISERROR(VLOOKUP(F102,Table3[[#All],[Type]],1,FALSE))=FALSE(),SUMIF(OFFSET(B102,1,0,50),B102,OFFSET(J102,1,0,50)),IF(F102="","",IF(ISERROR(VLOOKUP(F102,TræningsZoner!B:B,1,FALSE))=FALSE(),NormalTid,IF(F102="Stigningsløb",StigningsløbTid,IF(F102="Intervalløb",IntervalTid,IF(F102="Temposkift",TemposkiftTid,IF(F102="Konkurrenceløb",KonkurrenceløbTid,IF(F102="Distanceløb",DistanceløbTid,"Ukendt træningstype"))))))))</f>
        <v>20</v>
      </c>
      <c r="K102" s="37">
        <f ca="1">IF(ISERROR(VLOOKUP(F102,Table3[[#All],[Type]],1,FALSE))=FALSE(),SUMIF(OFFSET(B102,1,0,50),B102,OFFSET(K102,1,0,50)),IF(F102="","",IF(ISERROR(VLOOKUP(F102,TræningsZoner!B:B,1,FALSE))=FALSE(),NormalDistance,IF(F102="Stigningsløb",StigningsløbDistance,IF(F102="Intervalløb",IntervalDistance,IF(F102="Temposkift",TemposkiftDistance,IF(F102="konkurrenceløb",KonkurrenceløbDistance,IF(F102="Distanceløb",DistanceløbDistance,"Ukendt træningstype"))))))))</f>
        <v>2.0016680567139282</v>
      </c>
      <c r="L102" s="30"/>
      <c r="M102" s="31"/>
      <c r="N102" s="73"/>
    </row>
    <row r="103" spans="1:14" s="26" customFormat="1" hidden="1" outlineLevel="1" x14ac:dyDescent="0.25">
      <c r="A103" s="33"/>
      <c r="B103" s="34">
        <v>42819</v>
      </c>
      <c r="C103" s="30" t="str">
        <f t="shared" si="4"/>
        <v/>
      </c>
      <c r="D103" s="30" t="str">
        <f t="shared" si="5"/>
        <v/>
      </c>
      <c r="E103" s="30"/>
      <c r="F103" s="35" t="s">
        <v>23</v>
      </c>
      <c r="G103" s="35" t="s">
        <v>42</v>
      </c>
      <c r="H103" s="35" t="str">
        <f>IF(ISERROR(VLOOKUP(F103,Table3[[#All],[Type]],1,FALSE))=FALSE(),"",IF(F103="","",IFERROR(IFERROR(TræningsZone,StigningsløbZone),IF(F103="Intervalløb",IntervalZone,IF(F103="Temposkift",TemposkiftZone,IF(F103="Konkurrenceløb","N/A",IF(F103="Distanceløb",DistanceløbZone,"Ukendt træningstype")))))))</f>
        <v>Ae1</v>
      </c>
      <c r="I103" s="35" t="str">
        <f>IF(F103="Konkurrenceløb",KonkurrenceløbHastighed,IF(ISERROR(VLOOKUP(F103,Table3[[#All],[Type]],1,FALSE))=FALSE(),"",IF(F103="","",TræningsHastighed)))</f>
        <v>7:07,5</v>
      </c>
      <c r="J103" s="36">
        <f ca="1">IF(ISERROR(VLOOKUP(F103,Table3[[#All],[Type]],1,FALSE))=FALSE(),SUMIF(OFFSET(B103,1,0,50),B103,OFFSET(J103,1,0,50)),IF(F103="","",IF(ISERROR(VLOOKUP(F103,TræningsZoner!B:B,1,FALSE))=FALSE(),NormalTid,IF(F103="Stigningsløb",StigningsløbTid,IF(F103="Intervalløb",IntervalTid,IF(F103="Temposkift",TemposkiftTid,IF(F103="Konkurrenceløb",KonkurrenceløbTid,IF(F103="Distanceløb",DistanceløbTid,"Ukendt træningstype"))))))))</f>
        <v>25</v>
      </c>
      <c r="K103" s="37">
        <f ca="1">IF(ISERROR(VLOOKUP(F103,Table3[[#All],[Type]],1,FALSE))=FALSE(),SUMIF(OFFSET(B103,1,0,50),B103,OFFSET(K103,1,0,50)),IF(F103="","",IF(ISERROR(VLOOKUP(F103,TræningsZoner!B:B,1,FALSE))=FALSE(),NormalDistance,IF(F103="Stigningsløb",StigningsløbDistance,IF(F103="Intervalløb",IntervalDistance,IF(F103="Temposkift",TemposkiftDistance,IF(F103="konkurrenceløb",KonkurrenceløbDistance,IF(F103="Distanceløb",DistanceløbDistance,"Ukendt træningstype"))))))))</f>
        <v>3.5087719298245612</v>
      </c>
      <c r="L103" s="30"/>
      <c r="M103" s="31"/>
      <c r="N103" s="73"/>
    </row>
    <row r="104" spans="1:14" s="26" customFormat="1" hidden="1" outlineLevel="1" x14ac:dyDescent="0.25">
      <c r="A104" s="33"/>
      <c r="B104" s="34">
        <v>42819</v>
      </c>
      <c r="C104" s="30" t="str">
        <f t="shared" si="4"/>
        <v/>
      </c>
      <c r="D104" s="30" t="str">
        <f t="shared" si="5"/>
        <v/>
      </c>
      <c r="E104" s="30"/>
      <c r="F104" s="35" t="s">
        <v>32</v>
      </c>
      <c r="G104" s="35" t="s">
        <v>34</v>
      </c>
      <c r="H104" s="35" t="str">
        <f>IF(ISERROR(VLOOKUP(F104,Table3[[#All],[Type]],1,FALSE))=FALSE(),"",IF(F104="","",IFERROR(IFERROR(TræningsZone,StigningsløbZone),IF(F104="Intervalløb",IntervalZone,IF(F104="Temposkift",TemposkiftZone,IF(F104="Konkurrenceløb","N/A",IF(F104="Distanceløb",DistanceløbZone,"Ukendt træningstype")))))))</f>
        <v>Ae2</v>
      </c>
      <c r="I104" s="35" t="str">
        <f>IF(F104="Konkurrenceløb",KonkurrenceløbHastighed,IF(ISERROR(VLOOKUP(F104,Table3[[#All],[Type]],1,FALSE))=FALSE(),"",IF(F104="","",TræningsHastighed)))</f>
        <v>6:28</v>
      </c>
      <c r="J104" s="36">
        <f ca="1">IF(ISERROR(VLOOKUP(F104,Table3[[#All],[Type]],1,FALSE))=FALSE(),SUMIF(OFFSET(B104,1,0,50),B104,OFFSET(J104,1,0,50)),IF(F104="","",IF(ISERROR(VLOOKUP(F104,TræningsZoner!B:B,1,FALSE))=FALSE(),NormalTid,IF(F104="Stigningsløb",StigningsløbTid,IF(F104="Intervalløb",IntervalTid,IF(F104="Temposkift",TemposkiftTid,IF(F104="Konkurrenceløb",KonkurrenceløbTid,IF(F104="Distanceløb",DistanceløbTid,"Ukendt træningstype"))))))))</f>
        <v>10</v>
      </c>
      <c r="K104" s="37">
        <f ca="1">IF(ISERROR(VLOOKUP(F104,Table3[[#All],[Type]],1,FALSE))=FALSE(),SUMIF(OFFSET(B104,1,0,50),B104,OFFSET(K104,1,0,50)),IF(F104="","",IF(ISERROR(VLOOKUP(F104,TræningsZoner!B:B,1,FALSE))=FALSE(),NormalDistance,IF(F104="Stigningsløb",StigningsløbDistance,IF(F104="Intervalløb",IntervalDistance,IF(F104="Temposkift",TemposkiftDistance,IF(F104="konkurrenceløb",KonkurrenceløbDistance,IF(F104="Distanceløb",DistanceløbDistance,"Ukendt træningstype"))))))))</f>
        <v>1.5463917525773196</v>
      </c>
      <c r="L104" s="30"/>
      <c r="M104" s="31"/>
      <c r="N104" s="73"/>
    </row>
    <row r="105" spans="1:14" s="26" customFormat="1" hidden="1" outlineLevel="1" x14ac:dyDescent="0.25">
      <c r="A105" s="33"/>
      <c r="B105" s="34">
        <v>42819</v>
      </c>
      <c r="C105" s="30" t="str">
        <f t="shared" si="4"/>
        <v/>
      </c>
      <c r="D105" s="30" t="str">
        <f t="shared" si="5"/>
        <v/>
      </c>
      <c r="E105" s="30"/>
      <c r="F105" s="35" t="s">
        <v>41</v>
      </c>
      <c r="G105" s="35" t="s">
        <v>43</v>
      </c>
      <c r="H105" s="35" t="str">
        <f>IF(ISERROR(VLOOKUP(F105,Table3[[#All],[Type]],1,FALSE))=FALSE(),"",IF(F105="","",IFERROR(IFERROR(TræningsZone,StigningsløbZone),IF(F105="Intervalløb",IntervalZone,IF(F105="Temposkift",TemposkiftZone,IF(F105="Konkurrenceløb","N/A",IF(F105="Distanceløb",DistanceløbZone,"Ukendt træningstype")))))))</f>
        <v>Rest</v>
      </c>
      <c r="I105" s="35" t="str">
        <f>IF(F105="Konkurrenceløb",KonkurrenceløbHastighed,IF(ISERROR(VLOOKUP(F105,Table3[[#All],[Type]],1,FALSE))=FALSE(),"",IF(F105="","",TræningsHastighed)))</f>
        <v>9:59,5</v>
      </c>
      <c r="J105" s="36">
        <f ca="1">IF(ISERROR(VLOOKUP(F105,Table3[[#All],[Type]],1,FALSE))=FALSE(),SUMIF(OFFSET(B105,1,0,50),B105,OFFSET(J105,1,0,50)),IF(F105="","",IF(ISERROR(VLOOKUP(F105,TræningsZoner!B:B,1,FALSE))=FALSE(),NormalTid,IF(F105="Stigningsløb",StigningsløbTid,IF(F105="Intervalløb",IntervalTid,IF(F105="Temposkift",TemposkiftTid,IF(F105="Konkurrenceløb",KonkurrenceløbTid,IF(F105="Distanceløb",DistanceløbTid,"Ukendt træningstype"))))))))</f>
        <v>5</v>
      </c>
      <c r="K105" s="37">
        <f ca="1">IF(ISERROR(VLOOKUP(F105,Table3[[#All],[Type]],1,FALSE))=FALSE(),SUMIF(OFFSET(B105,1,0,50),B105,OFFSET(K105,1,0,50)),IF(F105="","",IF(ISERROR(VLOOKUP(F105,TræningsZoner!B:B,1,FALSE))=FALSE(),NormalDistance,IF(F105="Stigningsløb",StigningsløbDistance,IF(F105="Intervalløb",IntervalDistance,IF(F105="Temposkift",TemposkiftDistance,IF(F105="konkurrenceløb",KonkurrenceløbDistance,IF(F105="Distanceløb",DistanceløbDistance,"Ukendt træningstype"))))))))</f>
        <v>0.50041701417848206</v>
      </c>
      <c r="L105" s="30"/>
      <c r="M105" s="31"/>
      <c r="N105" s="73"/>
    </row>
    <row r="106" spans="1:14" s="26" customFormat="1" hidden="1" outlineLevel="1" x14ac:dyDescent="0.25">
      <c r="A106" s="33"/>
      <c r="B106" s="34">
        <v>42819</v>
      </c>
      <c r="C106" s="30" t="str">
        <f t="shared" si="4"/>
        <v/>
      </c>
      <c r="D106" s="30" t="str">
        <f t="shared" si="5"/>
        <v/>
      </c>
      <c r="E106" s="30"/>
      <c r="F106" s="35" t="s">
        <v>32</v>
      </c>
      <c r="G106" s="35" t="s">
        <v>34</v>
      </c>
      <c r="H106" s="35" t="str">
        <f>IF(ISERROR(VLOOKUP(F106,Table3[[#All],[Type]],1,FALSE))=FALSE(),"",IF(F106="","",IFERROR(IFERROR(TræningsZone,StigningsløbZone),IF(F106="Intervalløb",IntervalZone,IF(F106="Temposkift",TemposkiftZone,IF(F106="Konkurrenceløb","N/A",IF(F106="Distanceløb",DistanceløbZone,"Ukendt træningstype")))))))</f>
        <v>Ae2</v>
      </c>
      <c r="I106" s="35" t="str">
        <f>IF(F106="Konkurrenceløb",KonkurrenceløbHastighed,IF(ISERROR(VLOOKUP(F106,Table3[[#All],[Type]],1,FALSE))=FALSE(),"",IF(F106="","",TræningsHastighed)))</f>
        <v>6:28</v>
      </c>
      <c r="J106" s="36">
        <f ca="1">IF(ISERROR(VLOOKUP(F106,Table3[[#All],[Type]],1,FALSE))=FALSE(),SUMIF(OFFSET(B106,1,0,50),B106,OFFSET(J106,1,0,50)),IF(F106="","",IF(ISERROR(VLOOKUP(F106,TræningsZoner!B:B,1,FALSE))=FALSE(),NormalTid,IF(F106="Stigningsløb",StigningsløbTid,IF(F106="Intervalløb",IntervalTid,IF(F106="Temposkift",TemposkiftTid,IF(F106="Konkurrenceløb",KonkurrenceløbTid,IF(F106="Distanceløb",DistanceløbTid,"Ukendt træningstype"))))))))</f>
        <v>10</v>
      </c>
      <c r="K106" s="37">
        <f ca="1">IF(ISERROR(VLOOKUP(F106,Table3[[#All],[Type]],1,FALSE))=FALSE(),SUMIF(OFFSET(B106,1,0,50),B106,OFFSET(K106,1,0,50)),IF(F106="","",IF(ISERROR(VLOOKUP(F106,TræningsZoner!B:B,1,FALSE))=FALSE(),NormalDistance,IF(F106="Stigningsløb",StigningsløbDistance,IF(F106="Intervalløb",IntervalDistance,IF(F106="Temposkift",TemposkiftDistance,IF(F106="konkurrenceløb",KonkurrenceløbDistance,IF(F106="Distanceløb",DistanceløbDistance,"Ukendt træningstype"))))))))</f>
        <v>1.5463917525773196</v>
      </c>
      <c r="L106" s="30"/>
      <c r="M106" s="31"/>
      <c r="N106" s="73"/>
    </row>
    <row r="107" spans="1:14" s="26" customFormat="1" hidden="1" outlineLevel="1" x14ac:dyDescent="0.25">
      <c r="A107" s="33"/>
      <c r="B107" s="34">
        <v>42819</v>
      </c>
      <c r="C107" s="30" t="str">
        <f t="shared" ref="C107:C170" si="6">IF(A107="","",WEEKNUM(B107,2))</f>
        <v/>
      </c>
      <c r="D107" s="30" t="str">
        <f t="shared" ref="D107:D170" si="7">IF(A107="","",YEAR((B107)))</f>
        <v/>
      </c>
      <c r="E107" s="30"/>
      <c r="F107" s="35" t="s">
        <v>41</v>
      </c>
      <c r="G107" s="35" t="s">
        <v>33</v>
      </c>
      <c r="H107" s="35" t="str">
        <f>IF(ISERROR(VLOOKUP(F107,Table3[[#All],[Type]],1,FALSE))=FALSE(),"",IF(F107="","",IFERROR(IFERROR(TræningsZone,StigningsløbZone),IF(F107="Intervalløb",IntervalZone,IF(F107="Temposkift",TemposkiftZone,IF(F107="Konkurrenceløb","N/A",IF(F107="Distanceløb",DistanceløbZone,"Ukendt træningstype")))))))</f>
        <v>Rest</v>
      </c>
      <c r="I107" s="35" t="str">
        <f>IF(F107="Konkurrenceløb",KonkurrenceløbHastighed,IF(ISERROR(VLOOKUP(F107,Table3[[#All],[Type]],1,FALSE))=FALSE(),"",IF(F107="","",TræningsHastighed)))</f>
        <v>9:59,5</v>
      </c>
      <c r="J107" s="36">
        <f ca="1">IF(ISERROR(VLOOKUP(F107,Table3[[#All],[Type]],1,FALSE))=FALSE(),SUMIF(OFFSET(B107,1,0,50),B107,OFFSET(J107,1,0,50)),IF(F107="","",IF(ISERROR(VLOOKUP(F107,TræningsZoner!B:B,1,FALSE))=FALSE(),NormalTid,IF(F107="Stigningsløb",StigningsløbTid,IF(F107="Intervalløb",IntervalTid,IF(F107="Temposkift",TemposkiftTid,IF(F107="Konkurrenceløb",KonkurrenceløbTid,IF(F107="Distanceløb",DistanceløbTid,"Ukendt træningstype"))))))))</f>
        <v>20</v>
      </c>
      <c r="K107" s="37">
        <f ca="1">IF(ISERROR(VLOOKUP(F107,Table3[[#All],[Type]],1,FALSE))=FALSE(),SUMIF(OFFSET(B107,1,0,50),B107,OFFSET(K107,1,0,50)),IF(F107="","",IF(ISERROR(VLOOKUP(F107,TræningsZoner!B:B,1,FALSE))=FALSE(),NormalDistance,IF(F107="Stigningsløb",StigningsløbDistance,IF(F107="Intervalløb",IntervalDistance,IF(F107="Temposkift",TemposkiftDistance,IF(F107="konkurrenceløb",KonkurrenceløbDistance,IF(F107="Distanceløb",DistanceløbDistance,"Ukendt træningstype"))))))))</f>
        <v>2.0016680567139282</v>
      </c>
      <c r="L107" s="30"/>
      <c r="M107" s="31"/>
      <c r="N107" s="73"/>
    </row>
    <row r="108" spans="1:14" collapsed="1" x14ac:dyDescent="0.25">
      <c r="A108" s="28">
        <f t="shared" si="3"/>
        <v>42817</v>
      </c>
      <c r="B108" s="29">
        <v>42817</v>
      </c>
      <c r="C108" s="30">
        <f t="shared" si="6"/>
        <v>13</v>
      </c>
      <c r="D108" s="30">
        <f t="shared" si="7"/>
        <v>2017</v>
      </c>
      <c r="E108" s="30" t="s">
        <v>75</v>
      </c>
      <c r="F108" s="31" t="s">
        <v>35</v>
      </c>
      <c r="G108" s="31"/>
      <c r="H108" s="31" t="str">
        <f>IF(ISERROR(VLOOKUP(F108,Table3[[#All],[Type]],1,FALSE))=FALSE(),"",IF(F108="","",IFERROR(IFERROR(TræningsZone,StigningsløbZone),IF(F108="Intervalløb",IntervalZone,IF(F108="Temposkift",TemposkiftZone,IF(F108="Konkurrenceløb","N/A",IF(F108="Distanceløb",DistanceløbZone,"Ukendt træningstype")))))))</f>
        <v/>
      </c>
      <c r="I108" s="31" t="str">
        <f>IF(F108="Konkurrenceløb",KonkurrenceløbHastighed,IF(ISERROR(VLOOKUP(F108,Table3[[#All],[Type]],1,FALSE))=FALSE(),"",IF(F108="","",TræningsHastighed)))</f>
        <v/>
      </c>
      <c r="J108" s="30">
        <f ca="1">IF(ISERROR(VLOOKUP(F108,Table3[[#All],[Type]],1,FALSE))=FALSE(),SUMIF(OFFSET(B108,1,0,50),B108,OFFSET(J108,1,0,50)),IF(F108="","",IF(ISERROR(VLOOKUP(F108,TræningsZoner!B:B,1,FALSE))=FALSE(),NormalTid,IF(F108="Stigningsløb",StigningsløbTid,IF(F108="Intervalløb",IntervalTid,IF(F108="Temposkift",TemposkiftTid,IF(F108="Konkurrenceløb",KonkurrenceløbTid,IF(F108="Distanceløb",DistanceløbTid,"Ukendt træningstype"))))))))</f>
        <v>66.496666666666655</v>
      </c>
      <c r="K108" s="32">
        <f ca="1">IF(ISERROR(VLOOKUP(F108,Table3[[#All],[Type]],1,FALSE))=FALSE(),SUMIF(OFFSET(B108,1,0,50),B108,OFFSET(K108,1,0,50)),IF(F108="","",IF(ISERROR(VLOOKUP(F108,TræningsZoner!B:B,1,FALSE))=FALSE(),NormalDistance,IF(F108="Stigningsløb",StigningsløbDistance,IF(F108="Intervalløb",IntervalDistance,IF(F108="Temposkift",TemposkiftDistance,IF(F108="konkurrenceløb",KonkurrenceløbDistance,IF(F108="Distanceløb",DistanceløbDistance,"Ukendt træningstype"))))))))</f>
        <v>10.010943329967956</v>
      </c>
      <c r="L108" s="30"/>
      <c r="M108" s="31"/>
      <c r="N108" s="73"/>
    </row>
    <row r="109" spans="1:14" s="26" customFormat="1" hidden="1" outlineLevel="1" x14ac:dyDescent="0.25">
      <c r="A109" s="33"/>
      <c r="B109" s="34">
        <v>42817</v>
      </c>
      <c r="C109" s="30" t="str">
        <f t="shared" si="6"/>
        <v/>
      </c>
      <c r="D109" s="30" t="str">
        <f t="shared" si="7"/>
        <v/>
      </c>
      <c r="E109" s="30"/>
      <c r="F109" s="35" t="s">
        <v>23</v>
      </c>
      <c r="G109" s="35" t="s">
        <v>26</v>
      </c>
      <c r="H109" s="35" t="str">
        <f>IF(ISERROR(VLOOKUP(F109,Table3[[#All],[Type]],1,FALSE))=FALSE(),"",IF(F109="","",IFERROR(IFERROR(TræningsZone,StigningsløbZone),IF(F109="Intervalløb",IntervalZone,IF(F109="Temposkift",TemposkiftZone,IF(F109="Konkurrenceløb","N/A",IF(F109="Distanceløb",DistanceløbZone,"Ukendt træningstype")))))))</f>
        <v>Ae1</v>
      </c>
      <c r="I109" s="35" t="str">
        <f>IF(F109="Konkurrenceløb",KonkurrenceløbHastighed,IF(ISERROR(VLOOKUP(F109,Table3[[#All],[Type]],1,FALSE))=FALSE(),"",IF(F109="","",TræningsHastighed)))</f>
        <v>7:07,5</v>
      </c>
      <c r="J109" s="36">
        <f ca="1">IF(ISERROR(VLOOKUP(F109,Table3[[#All],[Type]],1,FALSE))=FALSE(),SUMIF(OFFSET(B109,1,0,50),B109,OFFSET(J109,1,0,50)),IF(F109="","",IF(ISERROR(VLOOKUP(F109,TræningsZoner!B:B,1,FALSE))=FALSE(),NormalTid,IF(F109="Stigningsløb",StigningsløbTid,IF(F109="Intervalløb",IntervalTid,IF(F109="Temposkift",TemposkiftTid,IF(F109="Konkurrenceløb",KonkurrenceløbTid,IF(F109="Distanceløb",DistanceløbTid,"Ukendt træningstype"))))))))</f>
        <v>15</v>
      </c>
      <c r="K109" s="37">
        <f ca="1">IF(ISERROR(VLOOKUP(F109,Table3[[#All],[Type]],1,FALSE))=FALSE(),SUMIF(OFFSET(B109,1,0,50),B109,OFFSET(K109,1,0,50)),IF(F109="","",IF(ISERROR(VLOOKUP(F109,TræningsZoner!B:B,1,FALSE))=FALSE(),NormalDistance,IF(F109="Stigningsløb",StigningsløbDistance,IF(F109="Intervalløb",IntervalDistance,IF(F109="Temposkift",TemposkiftDistance,IF(F109="konkurrenceløb",KonkurrenceløbDistance,IF(F109="Distanceløb",DistanceløbDistance,"Ukendt træningstype"))))))))</f>
        <v>2.1052631578947367</v>
      </c>
      <c r="L109" s="30"/>
      <c r="M109" s="31"/>
      <c r="N109" s="73"/>
    </row>
    <row r="110" spans="1:14" s="26" customFormat="1" hidden="1" outlineLevel="1" x14ac:dyDescent="0.25">
      <c r="A110" s="33"/>
      <c r="B110" s="34">
        <v>42817</v>
      </c>
      <c r="C110" s="30" t="str">
        <f t="shared" si="6"/>
        <v/>
      </c>
      <c r="D110" s="30" t="str">
        <f t="shared" si="7"/>
        <v/>
      </c>
      <c r="E110" s="30"/>
      <c r="F110" s="35" t="s">
        <v>27</v>
      </c>
      <c r="G110" s="35" t="s">
        <v>28</v>
      </c>
      <c r="H110" s="35" t="str">
        <f>IF(ISERROR(VLOOKUP(F110,Table3[[#All],[Type]],1,FALSE))=FALSE(),"",IF(F110="","",IFERROR(IFERROR(TræningsZone,StigningsløbZone),IF(F110="Intervalløb",IntervalZone,IF(F110="Temposkift",TemposkiftZone,IF(F110="Konkurrenceløb","N/A",IF(F110="Distanceløb",DistanceløbZone,"Ukendt træningstype")))))))</f>
        <v>AT</v>
      </c>
      <c r="I110" s="35" t="str">
        <f>IF(F110="Konkurrenceløb",KonkurrenceløbHastighed,IF(ISERROR(VLOOKUP(F110,Table3[[#All],[Type]],1,FALSE))=FALSE(),"",IF(F110="","",TræningsHastighed)))</f>
        <v>5:56</v>
      </c>
      <c r="J110" s="36">
        <f ca="1">IF(ISERROR(VLOOKUP(F110,Table3[[#All],[Type]],1,FALSE))=FALSE(),SUMIF(OFFSET(B110,1,0,50),B110,OFFSET(J110,1,0,50)),IF(F110="","",IF(ISERROR(VLOOKUP(F110,TræningsZoner!B:B,1,FALSE))=FALSE(),NormalTid,IF(F110="Stigningsløb",StigningsløbTid,IF(F110="Intervalløb",IntervalTid,IF(F110="Temposkift",TemposkiftTid,IF(F110="Konkurrenceløb",KonkurrenceløbTid,IF(F110="Distanceløb",DistanceløbTid,"Ukendt træningstype"))))))))</f>
        <v>1.78</v>
      </c>
      <c r="K110" s="37">
        <f ca="1">IF(ISERROR(VLOOKUP(F110,Table3[[#All],[Type]],1,FALSE))=FALSE(),SUMIF(OFFSET(B110,1,0,50),B110,OFFSET(K110,1,0,50)),IF(F110="","",IF(ISERROR(VLOOKUP(F110,TræningsZoner!B:B,1,FALSE))=FALSE(),NormalDistance,IF(F110="Stigningsløb",StigningsløbDistance,IF(F110="Intervalløb",IntervalDistance,IF(F110="Temposkift",TemposkiftDistance,IF(F110="konkurrenceløb",KonkurrenceløbDistance,IF(F110="Distanceløb",DistanceløbDistance,"Ukendt træningstype"))))))))</f>
        <v>0.3</v>
      </c>
      <c r="L110" s="30"/>
      <c r="M110" s="31"/>
      <c r="N110" s="73"/>
    </row>
    <row r="111" spans="1:14" s="26" customFormat="1" hidden="1" outlineLevel="1" x14ac:dyDescent="0.25">
      <c r="A111" s="33"/>
      <c r="B111" s="34">
        <v>42817</v>
      </c>
      <c r="C111" s="30" t="str">
        <f t="shared" si="6"/>
        <v/>
      </c>
      <c r="D111" s="30" t="str">
        <f t="shared" si="7"/>
        <v/>
      </c>
      <c r="E111" s="30"/>
      <c r="F111" s="35" t="s">
        <v>36</v>
      </c>
      <c r="G111" s="35" t="s">
        <v>48</v>
      </c>
      <c r="H111" s="35" t="str">
        <f>IF(ISERROR(VLOOKUP(F111,Table3[[#All],[Type]],1,FALSE))=FALSE(),"",IF(F111="","",IFERROR(IFERROR(TræningsZone,StigningsløbZone),IF(F111="Intervalløb",IntervalZone,IF(F111="Temposkift",TemposkiftZone,IF(F111="Konkurrenceløb","N/A",IF(F111="Distanceløb",DistanceløbZone,"Ukendt træningstype")))))))</f>
        <v>Ae3</v>
      </c>
      <c r="I111" s="35" t="str">
        <f>IF(F111="Konkurrenceløb",KonkurrenceløbHastighed,IF(ISERROR(VLOOKUP(F111,Table3[[#All],[Type]],1,FALSE))=FALSE(),"",IF(F111="","",TræningsHastighed)))</f>
        <v>6:06</v>
      </c>
      <c r="J111" s="36">
        <f ca="1">IF(ISERROR(VLOOKUP(F111,Table3[[#All],[Type]],1,FALSE))=FALSE(),SUMIF(OFFSET(B111,1,0,50),B111,OFFSET(J111,1,0,50)),IF(F111="","",IF(ISERROR(VLOOKUP(F111,TræningsZoner!B:B,1,FALSE))=FALSE(),NormalTid,IF(F111="Stigningsløb",StigningsløbTid,IF(F111="Intervalløb",IntervalTid,IF(F111="Temposkift",TemposkiftTid,IF(F111="Konkurrenceløb",KonkurrenceløbTid,IF(F111="Distanceløb",DistanceløbTid,"Ukendt træningstype"))))))))</f>
        <v>3.05</v>
      </c>
      <c r="K111" s="37">
        <f ca="1">IF(ISERROR(VLOOKUP(F111,Table3[[#All],[Type]],1,FALSE))=FALSE(),SUMIF(OFFSET(B111,1,0,50),B111,OFFSET(K111,1,0,50)),IF(F111="","",IF(ISERROR(VLOOKUP(F111,TræningsZoner!B:B,1,FALSE))=FALSE(),NormalDistance,IF(F111="Stigningsløb",StigningsløbDistance,IF(F111="Intervalløb",IntervalDistance,IF(F111="Temposkift",TemposkiftDistance,IF(F111="konkurrenceløb",KonkurrenceløbDistance,IF(F111="Distanceløb",DistanceløbDistance,"Ukendt træningstype"))))))))</f>
        <v>0.5</v>
      </c>
      <c r="L111" s="30"/>
      <c r="M111" s="31"/>
      <c r="N111" s="73"/>
    </row>
    <row r="112" spans="1:14" s="26" customFormat="1" hidden="1" outlineLevel="1" x14ac:dyDescent="0.25">
      <c r="A112" s="33"/>
      <c r="B112" s="34">
        <v>42817</v>
      </c>
      <c r="C112" s="30" t="str">
        <f t="shared" si="6"/>
        <v/>
      </c>
      <c r="D112" s="30" t="str">
        <f t="shared" si="7"/>
        <v/>
      </c>
      <c r="E112" s="30"/>
      <c r="F112" s="35" t="s">
        <v>36</v>
      </c>
      <c r="G112" s="35" t="s">
        <v>38</v>
      </c>
      <c r="H112" s="35" t="str">
        <f>IF(ISERROR(VLOOKUP(F112,Table3[[#All],[Type]],1,FALSE))=FALSE(),"",IF(F112="","",IFERROR(IFERROR(TræningsZone,StigningsløbZone),IF(F112="Intervalløb",IntervalZone,IF(F112="Temposkift",TemposkiftZone,IF(F112="Konkurrenceløb","N/A",IF(F112="Distanceløb",DistanceløbZone,"Ukendt træningstype")))))))</f>
        <v>An1</v>
      </c>
      <c r="I112" s="35" t="str">
        <f>IF(F112="Konkurrenceløb",KonkurrenceløbHastighed,IF(ISERROR(VLOOKUP(F112,Table3[[#All],[Type]],1,FALSE))=FALSE(),"",IF(F112="","",TræningsHastighed)))</f>
        <v>5:42,5</v>
      </c>
      <c r="J112" s="36">
        <f ca="1">IF(ISERROR(VLOOKUP(F112,Table3[[#All],[Type]],1,FALSE))=FALSE(),SUMIF(OFFSET(B112,1,0,50),B112,OFFSET(J112,1,0,50)),IF(F112="","",IF(ISERROR(VLOOKUP(F112,TræningsZoner!B:B,1,FALSE))=FALSE(),NormalTid,IF(F112="Stigningsløb",StigningsløbTid,IF(F112="Intervalløb",IntervalTid,IF(F112="Temposkift",TemposkiftTid,IF(F112="Konkurrenceløb",KonkurrenceløbTid,IF(F112="Distanceløb",DistanceløbTid,"Ukendt træningstype"))))))))</f>
        <v>2.8541666666666665</v>
      </c>
      <c r="K112" s="37">
        <f ca="1">IF(ISERROR(VLOOKUP(F112,Table3[[#All],[Type]],1,FALSE))=FALSE(),SUMIF(OFFSET(B112,1,0,50),B112,OFFSET(K112,1,0,50)),IF(F112="","",IF(ISERROR(VLOOKUP(F112,TræningsZoner!B:B,1,FALSE))=FALSE(),NormalDistance,IF(F112="Stigningsløb",StigningsløbDistance,IF(F112="Intervalløb",IntervalDistance,IF(F112="Temposkift",TemposkiftDistance,IF(F112="konkurrenceløb",KonkurrenceløbDistance,IF(F112="Distanceløb",DistanceløbDistance,"Ukendt træningstype"))))))))</f>
        <v>0.5</v>
      </c>
      <c r="L112" s="30"/>
      <c r="M112" s="31"/>
      <c r="N112" s="73"/>
    </row>
    <row r="113" spans="1:14" s="26" customFormat="1" hidden="1" outlineLevel="1" x14ac:dyDescent="0.25">
      <c r="A113" s="33"/>
      <c r="B113" s="34">
        <v>42817</v>
      </c>
      <c r="C113" s="30" t="str">
        <f t="shared" si="6"/>
        <v/>
      </c>
      <c r="D113" s="30" t="str">
        <f t="shared" si="7"/>
        <v/>
      </c>
      <c r="E113" s="30"/>
      <c r="F113" s="35" t="s">
        <v>36</v>
      </c>
      <c r="G113" s="35" t="s">
        <v>48</v>
      </c>
      <c r="H113" s="35" t="str">
        <f>IF(ISERROR(VLOOKUP(F113,Table3[[#All],[Type]],1,FALSE))=FALSE(),"",IF(F113="","",IFERROR(IFERROR(TræningsZone,StigningsløbZone),IF(F113="Intervalløb",IntervalZone,IF(F113="Temposkift",TemposkiftZone,IF(F113="Konkurrenceløb","N/A",IF(F113="Distanceløb",DistanceløbZone,"Ukendt træningstype")))))))</f>
        <v>Ae3</v>
      </c>
      <c r="I113" s="35" t="str">
        <f>IF(F113="Konkurrenceløb",KonkurrenceløbHastighed,IF(ISERROR(VLOOKUP(F113,Table3[[#All],[Type]],1,FALSE))=FALSE(),"",IF(F113="","",TræningsHastighed)))</f>
        <v>6:06</v>
      </c>
      <c r="J113" s="36">
        <f ca="1">IF(ISERROR(VLOOKUP(F113,Table3[[#All],[Type]],1,FALSE))=FALSE(),SUMIF(OFFSET(B113,1,0,50),B113,OFFSET(J113,1,0,50)),IF(F113="","",IF(ISERROR(VLOOKUP(F113,TræningsZoner!B:B,1,FALSE))=FALSE(),NormalTid,IF(F113="Stigningsløb",StigningsløbTid,IF(F113="Intervalløb",IntervalTid,IF(F113="Temposkift",TemposkiftTid,IF(F113="Konkurrenceløb",KonkurrenceløbTid,IF(F113="Distanceløb",DistanceløbTid,"Ukendt træningstype"))))))))</f>
        <v>3.05</v>
      </c>
      <c r="K113" s="37">
        <f ca="1">IF(ISERROR(VLOOKUP(F113,Table3[[#All],[Type]],1,FALSE))=FALSE(),SUMIF(OFFSET(B113,1,0,50),B113,OFFSET(K113,1,0,50)),IF(F113="","",IF(ISERROR(VLOOKUP(F113,TræningsZoner!B:B,1,FALSE))=FALSE(),NormalDistance,IF(F113="Stigningsløb",StigningsløbDistance,IF(F113="Intervalløb",IntervalDistance,IF(F113="Temposkift",TemposkiftDistance,IF(F113="konkurrenceløb",KonkurrenceløbDistance,IF(F113="Distanceløb",DistanceløbDistance,"Ukendt træningstype"))))))))</f>
        <v>0.5</v>
      </c>
      <c r="L113" s="30"/>
      <c r="M113" s="31"/>
      <c r="N113" s="73"/>
    </row>
    <row r="114" spans="1:14" s="26" customFormat="1" hidden="1" outlineLevel="1" x14ac:dyDescent="0.25">
      <c r="A114" s="33"/>
      <c r="B114" s="34">
        <v>42817</v>
      </c>
      <c r="C114" s="30" t="str">
        <f t="shared" si="6"/>
        <v/>
      </c>
      <c r="D114" s="30" t="str">
        <f t="shared" si="7"/>
        <v/>
      </c>
      <c r="E114" s="30"/>
      <c r="F114" s="35" t="s">
        <v>36</v>
      </c>
      <c r="G114" s="35" t="s">
        <v>38</v>
      </c>
      <c r="H114" s="35" t="str">
        <f>IF(ISERROR(VLOOKUP(F114,Table3[[#All],[Type]],1,FALSE))=FALSE(),"",IF(F114="","",IFERROR(IFERROR(TræningsZone,StigningsløbZone),IF(F114="Intervalløb",IntervalZone,IF(F114="Temposkift",TemposkiftZone,IF(F114="Konkurrenceløb","N/A",IF(F114="Distanceløb",DistanceløbZone,"Ukendt træningstype")))))))</f>
        <v>An1</v>
      </c>
      <c r="I114" s="35" t="str">
        <f>IF(F114="Konkurrenceløb",KonkurrenceløbHastighed,IF(ISERROR(VLOOKUP(F114,Table3[[#All],[Type]],1,FALSE))=FALSE(),"",IF(F114="","",TræningsHastighed)))</f>
        <v>5:42,5</v>
      </c>
      <c r="J114" s="36">
        <f ca="1">IF(ISERROR(VLOOKUP(F114,Table3[[#All],[Type]],1,FALSE))=FALSE(),SUMIF(OFFSET(B114,1,0,50),B114,OFFSET(J114,1,0,50)),IF(F114="","",IF(ISERROR(VLOOKUP(F114,TræningsZoner!B:B,1,FALSE))=FALSE(),NormalTid,IF(F114="Stigningsløb",StigningsløbTid,IF(F114="Intervalløb",IntervalTid,IF(F114="Temposkift",TemposkiftTid,IF(F114="Konkurrenceløb",KonkurrenceløbTid,IF(F114="Distanceløb",DistanceløbTid,"Ukendt træningstype"))))))))</f>
        <v>2.8541666666666665</v>
      </c>
      <c r="K114" s="37">
        <f ca="1">IF(ISERROR(VLOOKUP(F114,Table3[[#All],[Type]],1,FALSE))=FALSE(),SUMIF(OFFSET(B114,1,0,50),B114,OFFSET(K114,1,0,50)),IF(F114="","",IF(ISERROR(VLOOKUP(F114,TræningsZoner!B:B,1,FALSE))=FALSE(),NormalDistance,IF(F114="Stigningsløb",StigningsløbDistance,IF(F114="Intervalløb",IntervalDistance,IF(F114="Temposkift",TemposkiftDistance,IF(F114="konkurrenceløb",KonkurrenceløbDistance,IF(F114="Distanceløb",DistanceløbDistance,"Ukendt træningstype"))))))))</f>
        <v>0.5</v>
      </c>
      <c r="L114" s="30"/>
      <c r="M114" s="31"/>
      <c r="N114" s="73"/>
    </row>
    <row r="115" spans="1:14" s="26" customFormat="1" hidden="1" outlineLevel="1" x14ac:dyDescent="0.25">
      <c r="A115" s="33"/>
      <c r="B115" s="34">
        <v>42817</v>
      </c>
      <c r="C115" s="30" t="str">
        <f t="shared" si="6"/>
        <v/>
      </c>
      <c r="D115" s="30" t="str">
        <f t="shared" si="7"/>
        <v/>
      </c>
      <c r="E115" s="30"/>
      <c r="F115" s="35" t="s">
        <v>36</v>
      </c>
      <c r="G115" s="35" t="s">
        <v>48</v>
      </c>
      <c r="H115" s="35" t="str">
        <f>IF(ISERROR(VLOOKUP(F115,Table3[[#All],[Type]],1,FALSE))=FALSE(),"",IF(F115="","",IFERROR(IFERROR(TræningsZone,StigningsløbZone),IF(F115="Intervalløb",IntervalZone,IF(F115="Temposkift",TemposkiftZone,IF(F115="Konkurrenceløb","N/A",IF(F115="Distanceløb",DistanceløbZone,"Ukendt træningstype")))))))</f>
        <v>Ae3</v>
      </c>
      <c r="I115" s="35" t="str">
        <f>IF(F115="Konkurrenceløb",KonkurrenceløbHastighed,IF(ISERROR(VLOOKUP(F115,Table3[[#All],[Type]],1,FALSE))=FALSE(),"",IF(F115="","",TræningsHastighed)))</f>
        <v>6:06</v>
      </c>
      <c r="J115" s="36">
        <f ca="1">IF(ISERROR(VLOOKUP(F115,Table3[[#All],[Type]],1,FALSE))=FALSE(),SUMIF(OFFSET(B115,1,0,50),B115,OFFSET(J115,1,0,50)),IF(F115="","",IF(ISERROR(VLOOKUP(F115,TræningsZoner!B:B,1,FALSE))=FALSE(),NormalTid,IF(F115="Stigningsløb",StigningsløbTid,IF(F115="Intervalløb",IntervalTid,IF(F115="Temposkift",TemposkiftTid,IF(F115="Konkurrenceløb",KonkurrenceløbTid,IF(F115="Distanceløb",DistanceløbTid,"Ukendt træningstype"))))))))</f>
        <v>3.05</v>
      </c>
      <c r="K115" s="37">
        <f ca="1">IF(ISERROR(VLOOKUP(F115,Table3[[#All],[Type]],1,FALSE))=FALSE(),SUMIF(OFFSET(B115,1,0,50),B115,OFFSET(K115,1,0,50)),IF(F115="","",IF(ISERROR(VLOOKUP(F115,TræningsZoner!B:B,1,FALSE))=FALSE(),NormalDistance,IF(F115="Stigningsløb",StigningsløbDistance,IF(F115="Intervalløb",IntervalDistance,IF(F115="Temposkift",TemposkiftDistance,IF(F115="konkurrenceløb",KonkurrenceløbDistance,IF(F115="Distanceløb",DistanceløbDistance,"Ukendt træningstype"))))))))</f>
        <v>0.5</v>
      </c>
      <c r="L115" s="30"/>
      <c r="M115" s="31"/>
      <c r="N115" s="73"/>
    </row>
    <row r="116" spans="1:14" s="26" customFormat="1" hidden="1" outlineLevel="1" x14ac:dyDescent="0.25">
      <c r="A116" s="33"/>
      <c r="B116" s="34">
        <v>42817</v>
      </c>
      <c r="C116" s="30" t="str">
        <f t="shared" si="6"/>
        <v/>
      </c>
      <c r="D116" s="30" t="str">
        <f t="shared" si="7"/>
        <v/>
      </c>
      <c r="E116" s="30"/>
      <c r="F116" s="35" t="s">
        <v>41</v>
      </c>
      <c r="G116" s="35" t="s">
        <v>43</v>
      </c>
      <c r="H116" s="35" t="str">
        <f>IF(ISERROR(VLOOKUP(F116,Table3[[#All],[Type]],1,FALSE))=FALSE(),"",IF(F116="","",IFERROR(IFERROR(TræningsZone,StigningsløbZone),IF(F116="Intervalløb",IntervalZone,IF(F116="Temposkift",TemposkiftZone,IF(F116="Konkurrenceløb","N/A",IF(F116="Distanceløb",DistanceløbZone,"Ukendt træningstype")))))))</f>
        <v>Rest</v>
      </c>
      <c r="I116" s="35" t="str">
        <f>IF(F116="Konkurrenceløb",KonkurrenceløbHastighed,IF(ISERROR(VLOOKUP(F116,Table3[[#All],[Type]],1,FALSE))=FALSE(),"",IF(F116="","",TræningsHastighed)))</f>
        <v>9:59,5</v>
      </c>
      <c r="J116" s="36">
        <f ca="1">IF(ISERROR(VLOOKUP(F116,Table3[[#All],[Type]],1,FALSE))=FALSE(),SUMIF(OFFSET(B116,1,0,50),B116,OFFSET(J116,1,0,50)),IF(F116="","",IF(ISERROR(VLOOKUP(F116,TræningsZoner!B:B,1,FALSE))=FALSE(),NormalTid,IF(F116="Stigningsløb",StigningsløbTid,IF(F116="Intervalløb",IntervalTid,IF(F116="Temposkift",TemposkiftTid,IF(F116="Konkurrenceløb",KonkurrenceløbTid,IF(F116="Distanceløb",DistanceløbTid,"Ukendt træningstype"))))))))</f>
        <v>5</v>
      </c>
      <c r="K116" s="37">
        <f ca="1">IF(ISERROR(VLOOKUP(F116,Table3[[#All],[Type]],1,FALSE))=FALSE(),SUMIF(OFFSET(B116,1,0,50),B116,OFFSET(K116,1,0,50)),IF(F116="","",IF(ISERROR(VLOOKUP(F116,TræningsZoner!B:B,1,FALSE))=FALSE(),NormalDistance,IF(F116="Stigningsløb",StigningsløbDistance,IF(F116="Intervalløb",IntervalDistance,IF(F116="Temposkift",TemposkiftDistance,IF(F116="konkurrenceløb",KonkurrenceløbDistance,IF(F116="Distanceløb",DistanceløbDistance,"Ukendt træningstype"))))))))</f>
        <v>0.50041701417848206</v>
      </c>
      <c r="L116" s="30"/>
      <c r="M116" s="31"/>
      <c r="N116" s="73"/>
    </row>
    <row r="117" spans="1:14" s="26" customFormat="1" hidden="1" outlineLevel="1" x14ac:dyDescent="0.25">
      <c r="A117" s="33"/>
      <c r="B117" s="34">
        <v>42817</v>
      </c>
      <c r="C117" s="30" t="str">
        <f t="shared" si="6"/>
        <v/>
      </c>
      <c r="D117" s="30" t="str">
        <f t="shared" si="7"/>
        <v/>
      </c>
      <c r="E117" s="30"/>
      <c r="F117" s="35" t="s">
        <v>36</v>
      </c>
      <c r="G117" s="35" t="s">
        <v>48</v>
      </c>
      <c r="H117" s="35" t="str">
        <f>IF(ISERROR(VLOOKUP(F117,Table3[[#All],[Type]],1,FALSE))=FALSE(),"",IF(F117="","",IFERROR(IFERROR(TræningsZone,StigningsløbZone),IF(F117="Intervalløb",IntervalZone,IF(F117="Temposkift",TemposkiftZone,IF(F117="Konkurrenceløb","N/A",IF(F117="Distanceløb",DistanceløbZone,"Ukendt træningstype")))))))</f>
        <v>Ae3</v>
      </c>
      <c r="I117" s="35" t="str">
        <f>IF(F117="Konkurrenceløb",KonkurrenceløbHastighed,IF(ISERROR(VLOOKUP(F117,Table3[[#All],[Type]],1,FALSE))=FALSE(),"",IF(F117="","",TræningsHastighed)))</f>
        <v>6:06</v>
      </c>
      <c r="J117" s="36">
        <f ca="1">IF(ISERROR(VLOOKUP(F117,Table3[[#All],[Type]],1,FALSE))=FALSE(),SUMIF(OFFSET(B117,1,0,50),B117,OFFSET(J117,1,0,50)),IF(F117="","",IF(ISERROR(VLOOKUP(F117,TræningsZoner!B:B,1,FALSE))=FALSE(),NormalTid,IF(F117="Stigningsløb",StigningsløbTid,IF(F117="Intervalløb",IntervalTid,IF(F117="Temposkift",TemposkiftTid,IF(F117="Konkurrenceløb",KonkurrenceløbTid,IF(F117="Distanceløb",DistanceløbTid,"Ukendt træningstype"))))))))</f>
        <v>3.05</v>
      </c>
      <c r="K117" s="37">
        <f ca="1">IF(ISERROR(VLOOKUP(F117,Table3[[#All],[Type]],1,FALSE))=FALSE(),SUMIF(OFFSET(B117,1,0,50),B117,OFFSET(K117,1,0,50)),IF(F117="","",IF(ISERROR(VLOOKUP(F117,TræningsZoner!B:B,1,FALSE))=FALSE(),NormalDistance,IF(F117="Stigningsløb",StigningsløbDistance,IF(F117="Intervalløb",IntervalDistance,IF(F117="Temposkift",TemposkiftDistance,IF(F117="konkurrenceløb",KonkurrenceløbDistance,IF(F117="Distanceløb",DistanceløbDistance,"Ukendt træningstype"))))))))</f>
        <v>0.5</v>
      </c>
      <c r="L117" s="30"/>
      <c r="M117" s="31"/>
      <c r="N117" s="73"/>
    </row>
    <row r="118" spans="1:14" s="26" customFormat="1" hidden="1" outlineLevel="1" x14ac:dyDescent="0.25">
      <c r="A118" s="33"/>
      <c r="B118" s="34">
        <v>42817</v>
      </c>
      <c r="C118" s="30" t="str">
        <f t="shared" si="6"/>
        <v/>
      </c>
      <c r="D118" s="30" t="str">
        <f t="shared" si="7"/>
        <v/>
      </c>
      <c r="E118" s="30"/>
      <c r="F118" s="35" t="s">
        <v>36</v>
      </c>
      <c r="G118" s="35" t="s">
        <v>38</v>
      </c>
      <c r="H118" s="35" t="str">
        <f>IF(ISERROR(VLOOKUP(F118,Table3[[#All],[Type]],1,FALSE))=FALSE(),"",IF(F118="","",IFERROR(IFERROR(TræningsZone,StigningsløbZone),IF(F118="Intervalløb",IntervalZone,IF(F118="Temposkift",TemposkiftZone,IF(F118="Konkurrenceløb","N/A",IF(F118="Distanceløb",DistanceløbZone,"Ukendt træningstype")))))))</f>
        <v>An1</v>
      </c>
      <c r="I118" s="35" t="str">
        <f>IF(F118="Konkurrenceløb",KonkurrenceløbHastighed,IF(ISERROR(VLOOKUP(F118,Table3[[#All],[Type]],1,FALSE))=FALSE(),"",IF(F118="","",TræningsHastighed)))</f>
        <v>5:42,5</v>
      </c>
      <c r="J118" s="36">
        <f ca="1">IF(ISERROR(VLOOKUP(F118,Table3[[#All],[Type]],1,FALSE))=FALSE(),SUMIF(OFFSET(B118,1,0,50),B118,OFFSET(J118,1,0,50)),IF(F118="","",IF(ISERROR(VLOOKUP(F118,TræningsZoner!B:B,1,FALSE))=FALSE(),NormalTid,IF(F118="Stigningsløb",StigningsløbTid,IF(F118="Intervalløb",IntervalTid,IF(F118="Temposkift",TemposkiftTid,IF(F118="Konkurrenceløb",KonkurrenceløbTid,IF(F118="Distanceløb",DistanceløbTid,"Ukendt træningstype"))))))))</f>
        <v>2.8541666666666665</v>
      </c>
      <c r="K118" s="37">
        <f ca="1">IF(ISERROR(VLOOKUP(F118,Table3[[#All],[Type]],1,FALSE))=FALSE(),SUMIF(OFFSET(B118,1,0,50),B118,OFFSET(K118,1,0,50)),IF(F118="","",IF(ISERROR(VLOOKUP(F118,TræningsZoner!B:B,1,FALSE))=FALSE(),NormalDistance,IF(F118="Stigningsløb",StigningsløbDistance,IF(F118="Intervalløb",IntervalDistance,IF(F118="Temposkift",TemposkiftDistance,IF(F118="konkurrenceløb",KonkurrenceløbDistance,IF(F118="Distanceløb",DistanceløbDistance,"Ukendt træningstype"))))))))</f>
        <v>0.5</v>
      </c>
      <c r="L118" s="30"/>
      <c r="M118" s="31"/>
      <c r="N118" s="73"/>
    </row>
    <row r="119" spans="1:14" s="26" customFormat="1" hidden="1" outlineLevel="1" x14ac:dyDescent="0.25">
      <c r="A119" s="33"/>
      <c r="B119" s="34">
        <v>42817</v>
      </c>
      <c r="C119" s="30" t="str">
        <f t="shared" si="6"/>
        <v/>
      </c>
      <c r="D119" s="30" t="str">
        <f t="shared" si="7"/>
        <v/>
      </c>
      <c r="E119" s="30"/>
      <c r="F119" s="35" t="s">
        <v>36</v>
      </c>
      <c r="G119" s="35" t="s">
        <v>48</v>
      </c>
      <c r="H119" s="35" t="str">
        <f>IF(ISERROR(VLOOKUP(F119,Table3[[#All],[Type]],1,FALSE))=FALSE(),"",IF(F119="","",IFERROR(IFERROR(TræningsZone,StigningsløbZone),IF(F119="Intervalløb",IntervalZone,IF(F119="Temposkift",TemposkiftZone,IF(F119="Konkurrenceløb","N/A",IF(F119="Distanceløb",DistanceløbZone,"Ukendt træningstype")))))))</f>
        <v>Ae3</v>
      </c>
      <c r="I119" s="35" t="str">
        <f>IF(F119="Konkurrenceløb",KonkurrenceløbHastighed,IF(ISERROR(VLOOKUP(F119,Table3[[#All],[Type]],1,FALSE))=FALSE(),"",IF(F119="","",TræningsHastighed)))</f>
        <v>6:06</v>
      </c>
      <c r="J119" s="36">
        <f ca="1">IF(ISERROR(VLOOKUP(F119,Table3[[#All],[Type]],1,FALSE))=FALSE(),SUMIF(OFFSET(B119,1,0,50),B119,OFFSET(J119,1,0,50)),IF(F119="","",IF(ISERROR(VLOOKUP(F119,TræningsZoner!B:B,1,FALSE))=FALSE(),NormalTid,IF(F119="Stigningsløb",StigningsløbTid,IF(F119="Intervalløb",IntervalTid,IF(F119="Temposkift",TemposkiftTid,IF(F119="Konkurrenceløb",KonkurrenceløbTid,IF(F119="Distanceløb",DistanceløbTid,"Ukendt træningstype"))))))))</f>
        <v>3.05</v>
      </c>
      <c r="K119" s="37">
        <f ca="1">IF(ISERROR(VLOOKUP(F119,Table3[[#All],[Type]],1,FALSE))=FALSE(),SUMIF(OFFSET(B119,1,0,50),B119,OFFSET(K119,1,0,50)),IF(F119="","",IF(ISERROR(VLOOKUP(F119,TræningsZoner!B:B,1,FALSE))=FALSE(),NormalDistance,IF(F119="Stigningsløb",StigningsløbDistance,IF(F119="Intervalløb",IntervalDistance,IF(F119="Temposkift",TemposkiftDistance,IF(F119="konkurrenceløb",KonkurrenceløbDistance,IF(F119="Distanceløb",DistanceløbDistance,"Ukendt træningstype"))))))))</f>
        <v>0.5</v>
      </c>
      <c r="L119" s="30"/>
      <c r="M119" s="31"/>
      <c r="N119" s="73"/>
    </row>
    <row r="120" spans="1:14" s="26" customFormat="1" hidden="1" outlineLevel="1" x14ac:dyDescent="0.25">
      <c r="A120" s="33"/>
      <c r="B120" s="34">
        <v>42817</v>
      </c>
      <c r="C120" s="30" t="str">
        <f t="shared" si="6"/>
        <v/>
      </c>
      <c r="D120" s="30" t="str">
        <f t="shared" si="7"/>
        <v/>
      </c>
      <c r="E120" s="30"/>
      <c r="F120" s="35" t="s">
        <v>36</v>
      </c>
      <c r="G120" s="35" t="s">
        <v>38</v>
      </c>
      <c r="H120" s="35" t="str">
        <f>IF(ISERROR(VLOOKUP(F120,Table3[[#All],[Type]],1,FALSE))=FALSE(),"",IF(F120="","",IFERROR(IFERROR(TræningsZone,StigningsløbZone),IF(F120="Intervalløb",IntervalZone,IF(F120="Temposkift",TemposkiftZone,IF(F120="Konkurrenceløb","N/A",IF(F120="Distanceløb",DistanceløbZone,"Ukendt træningstype")))))))</f>
        <v>An1</v>
      </c>
      <c r="I120" s="35" t="str">
        <f>IF(F120="Konkurrenceløb",KonkurrenceløbHastighed,IF(ISERROR(VLOOKUP(F120,Table3[[#All],[Type]],1,FALSE))=FALSE(),"",IF(F120="","",TræningsHastighed)))</f>
        <v>5:42,5</v>
      </c>
      <c r="J120" s="36">
        <f ca="1">IF(ISERROR(VLOOKUP(F120,Table3[[#All],[Type]],1,FALSE))=FALSE(),SUMIF(OFFSET(B120,1,0,50),B120,OFFSET(J120,1,0,50)),IF(F120="","",IF(ISERROR(VLOOKUP(F120,TræningsZoner!B:B,1,FALSE))=FALSE(),NormalTid,IF(F120="Stigningsløb",StigningsløbTid,IF(F120="Intervalløb",IntervalTid,IF(F120="Temposkift",TemposkiftTid,IF(F120="Konkurrenceløb",KonkurrenceløbTid,IF(F120="Distanceløb",DistanceløbTid,"Ukendt træningstype"))))))))</f>
        <v>2.8541666666666665</v>
      </c>
      <c r="K120" s="37">
        <f ca="1">IF(ISERROR(VLOOKUP(F120,Table3[[#All],[Type]],1,FALSE))=FALSE(),SUMIF(OFFSET(B120,1,0,50),B120,OFFSET(K120,1,0,50)),IF(F120="","",IF(ISERROR(VLOOKUP(F120,TræningsZoner!B:B,1,FALSE))=FALSE(),NormalDistance,IF(F120="Stigningsløb",StigningsløbDistance,IF(F120="Intervalløb",IntervalDistance,IF(F120="Temposkift",TemposkiftDistance,IF(F120="konkurrenceløb",KonkurrenceløbDistance,IF(F120="Distanceløb",DistanceløbDistance,"Ukendt træningstype"))))))))</f>
        <v>0.5</v>
      </c>
      <c r="L120" s="30"/>
      <c r="M120" s="31"/>
      <c r="N120" s="73"/>
    </row>
    <row r="121" spans="1:14" s="26" customFormat="1" hidden="1" outlineLevel="1" x14ac:dyDescent="0.25">
      <c r="A121" s="33"/>
      <c r="B121" s="34">
        <v>42817</v>
      </c>
      <c r="C121" s="30" t="str">
        <f t="shared" si="6"/>
        <v/>
      </c>
      <c r="D121" s="30" t="str">
        <f t="shared" si="7"/>
        <v/>
      </c>
      <c r="E121" s="30"/>
      <c r="F121" s="35" t="s">
        <v>36</v>
      </c>
      <c r="G121" s="35" t="s">
        <v>48</v>
      </c>
      <c r="H121" s="35" t="str">
        <f>IF(ISERROR(VLOOKUP(F121,Table3[[#All],[Type]],1,FALSE))=FALSE(),"",IF(F121="","",IFERROR(IFERROR(TræningsZone,StigningsløbZone),IF(F121="Intervalløb",IntervalZone,IF(F121="Temposkift",TemposkiftZone,IF(F121="Konkurrenceløb","N/A",IF(F121="Distanceløb",DistanceløbZone,"Ukendt træningstype")))))))</f>
        <v>Ae3</v>
      </c>
      <c r="I121" s="35" t="str">
        <f>IF(F121="Konkurrenceløb",KonkurrenceløbHastighed,IF(ISERROR(VLOOKUP(F121,Table3[[#All],[Type]],1,FALSE))=FALSE(),"",IF(F121="","",TræningsHastighed)))</f>
        <v>6:06</v>
      </c>
      <c r="J121" s="36">
        <f ca="1">IF(ISERROR(VLOOKUP(F121,Table3[[#All],[Type]],1,FALSE))=FALSE(),SUMIF(OFFSET(B121,1,0,50),B121,OFFSET(J121,1,0,50)),IF(F121="","",IF(ISERROR(VLOOKUP(F121,TræningsZoner!B:B,1,FALSE))=FALSE(),NormalTid,IF(F121="Stigningsløb",StigningsløbTid,IF(F121="Intervalløb",IntervalTid,IF(F121="Temposkift",TemposkiftTid,IF(F121="Konkurrenceløb",KonkurrenceløbTid,IF(F121="Distanceløb",DistanceløbTid,"Ukendt træningstype"))))))))</f>
        <v>3.05</v>
      </c>
      <c r="K121" s="37">
        <f ca="1">IF(ISERROR(VLOOKUP(F121,Table3[[#All],[Type]],1,FALSE))=FALSE(),SUMIF(OFFSET(B121,1,0,50),B121,OFFSET(K121,1,0,50)),IF(F121="","",IF(ISERROR(VLOOKUP(F121,TræningsZoner!B:B,1,FALSE))=FALSE(),NormalDistance,IF(F121="Stigningsløb",StigningsløbDistance,IF(F121="Intervalløb",IntervalDistance,IF(F121="Temposkift",TemposkiftDistance,IF(F121="konkurrenceløb",KonkurrenceløbDistance,IF(F121="Distanceløb",DistanceløbDistance,"Ukendt træningstype"))))))))</f>
        <v>0.5</v>
      </c>
      <c r="L121" s="30"/>
      <c r="M121" s="31"/>
      <c r="N121" s="73"/>
    </row>
    <row r="122" spans="1:14" s="26" customFormat="1" hidden="1" outlineLevel="1" x14ac:dyDescent="0.25">
      <c r="A122" s="33"/>
      <c r="B122" s="34">
        <v>42817</v>
      </c>
      <c r="C122" s="30" t="str">
        <f t="shared" si="6"/>
        <v/>
      </c>
      <c r="D122" s="30" t="str">
        <f t="shared" si="7"/>
        <v/>
      </c>
      <c r="E122" s="30"/>
      <c r="F122" s="35" t="s">
        <v>23</v>
      </c>
      <c r="G122" s="35" t="s">
        <v>26</v>
      </c>
      <c r="H122" s="35" t="str">
        <f>IF(ISERROR(VLOOKUP(F122,Table3[[#All],[Type]],1,FALSE))=FALSE(),"",IF(F122="","",IFERROR(IFERROR(TræningsZone,StigningsløbZone),IF(F122="Intervalløb",IntervalZone,IF(F122="Temposkift",TemposkiftZone,IF(F122="Konkurrenceløb","N/A",IF(F122="Distanceløb",DistanceløbZone,"Ukendt træningstype")))))))</f>
        <v>Ae1</v>
      </c>
      <c r="I122" s="35" t="str">
        <f>IF(F122="Konkurrenceløb",KonkurrenceløbHastighed,IF(ISERROR(VLOOKUP(F122,Table3[[#All],[Type]],1,FALSE))=FALSE(),"",IF(F122="","",TræningsHastighed)))</f>
        <v>7:07,5</v>
      </c>
      <c r="J122" s="36">
        <f ca="1">IF(ISERROR(VLOOKUP(F122,Table3[[#All],[Type]],1,FALSE))=FALSE(),SUMIF(OFFSET(B122,1,0,50),B122,OFFSET(J122,1,0,50)),IF(F122="","",IF(ISERROR(VLOOKUP(F122,TræningsZoner!B:B,1,FALSE))=FALSE(),NormalTid,IF(F122="Stigningsløb",StigningsløbTid,IF(F122="Intervalløb",IntervalTid,IF(F122="Temposkift",TemposkiftTid,IF(F122="Konkurrenceløb",KonkurrenceløbTid,IF(F122="Distanceløb",DistanceløbTid,"Ukendt træningstype"))))))))</f>
        <v>15</v>
      </c>
      <c r="K122" s="37">
        <f ca="1">IF(ISERROR(VLOOKUP(F122,Table3[[#All],[Type]],1,FALSE))=FALSE(),SUMIF(OFFSET(B122,1,0,50),B122,OFFSET(K122,1,0,50)),IF(F122="","",IF(ISERROR(VLOOKUP(F122,TræningsZoner!B:B,1,FALSE))=FALSE(),NormalDistance,IF(F122="Stigningsløb",StigningsløbDistance,IF(F122="Intervalløb",IntervalDistance,IF(F122="Temposkift",TemposkiftDistance,IF(F122="konkurrenceløb",KonkurrenceløbDistance,IF(F122="Distanceløb",DistanceløbDistance,"Ukendt træningstype"))))))))</f>
        <v>2.1052631578947367</v>
      </c>
      <c r="L122" s="30"/>
      <c r="M122" s="31"/>
      <c r="N122" s="73"/>
    </row>
    <row r="123" spans="1:14" collapsed="1" x14ac:dyDescent="0.25">
      <c r="A123" s="28">
        <f t="shared" si="3"/>
        <v>42815</v>
      </c>
      <c r="B123" s="29">
        <v>42815</v>
      </c>
      <c r="C123" s="30">
        <f t="shared" si="6"/>
        <v>13</v>
      </c>
      <c r="D123" s="30">
        <f t="shared" si="7"/>
        <v>2017</v>
      </c>
      <c r="E123" s="30" t="s">
        <v>75</v>
      </c>
      <c r="F123" s="31" t="s">
        <v>22</v>
      </c>
      <c r="G123" s="31"/>
      <c r="H123" s="31" t="str">
        <f>IF(ISERROR(VLOOKUP(F123,Table3[[#All],[Type]],1,FALSE))=FALSE(),"",IF(F123="","",IFERROR(IFERROR(TræningsZone,StigningsløbZone),IF(F123="Intervalløb",IntervalZone,IF(F123="Temposkift",TemposkiftZone,IF(F123="Konkurrenceløb","N/A",IF(F123="Distanceløb",DistanceløbZone,"Ukendt træningstype")))))))</f>
        <v/>
      </c>
      <c r="I123" s="31" t="str">
        <f>IF(F123="Konkurrenceløb",KonkurrenceløbHastighed,IF(ISERROR(VLOOKUP(F123,Table3[[#All],[Type]],1,FALSE))=FALSE(),"",IF(F123="","",TræningsHastighed)))</f>
        <v/>
      </c>
      <c r="J123" s="30">
        <f ca="1">IF(ISERROR(VLOOKUP(F123,Table3[[#All],[Type]],1,FALSE))=FALSE(),SUMIF(OFFSET(B123,1,0,50),B123,OFFSET(J123,1,0,50)),IF(F123="","",IF(ISERROR(VLOOKUP(F123,TræningsZoner!B:B,1,FALSE))=FALSE(),NormalTid,IF(F123="Stigningsløb",StigningsløbTid,IF(F123="Intervalløb",IntervalTid,IF(F123="Temposkift",TemposkiftTid,IF(F123="Konkurrenceløb",KonkurrenceløbTid,IF(F123="Distanceløb",DistanceløbTid,"Ukendt træningstype"))))))))</f>
        <v>50</v>
      </c>
      <c r="K123" s="32">
        <f ca="1">IF(ISERROR(VLOOKUP(F123,Table3[[#All],[Type]],1,FALSE))=FALSE(),SUMIF(OFFSET(B123,1,0,50),B123,OFFSET(K123,1,0,50)),IF(F123="","",IF(ISERROR(VLOOKUP(F123,TræningsZoner!B:B,1,FALSE))=FALSE(),NormalDistance,IF(F123="Stigningsløb",StigningsløbDistance,IF(F123="Intervalløb",IntervalDistance,IF(F123="Temposkift",TemposkiftDistance,IF(F123="konkurrenceløb",KonkurrenceløbDistance,IF(F123="Distanceløb",DistanceløbDistance,"Ukendt træningstype"))))))))</f>
        <v>7.2994283461462643</v>
      </c>
      <c r="L123" s="30"/>
      <c r="M123" s="31"/>
      <c r="N123" s="73"/>
    </row>
    <row r="124" spans="1:14" hidden="1" outlineLevel="1" x14ac:dyDescent="0.25">
      <c r="A124" s="28"/>
      <c r="B124" s="34">
        <v>42815</v>
      </c>
      <c r="C124" s="30" t="str">
        <f t="shared" si="6"/>
        <v/>
      </c>
      <c r="D124" s="30" t="str">
        <f t="shared" si="7"/>
        <v/>
      </c>
      <c r="E124" s="30"/>
      <c r="F124" s="35" t="s">
        <v>23</v>
      </c>
      <c r="G124" s="35" t="s">
        <v>33</v>
      </c>
      <c r="H124" s="35" t="str">
        <f>IF(ISERROR(VLOOKUP(F124,Table3[[#All],[Type]],1,FALSE))=FALSE(),"",IF(F124="","",IFERROR(IFERROR(TræningsZone,StigningsløbZone),IF(F124="Intervalløb",IntervalZone,IF(F124="Temposkift",TemposkiftZone,IF(F124="Konkurrenceløb","N/A",IF(F124="Distanceløb",DistanceløbZone,"Ukendt træningstype")))))))</f>
        <v>Ae1</v>
      </c>
      <c r="I124" s="35" t="str">
        <f>IF(F124="Konkurrenceløb",KonkurrenceløbHastighed,IF(ISERROR(VLOOKUP(F124,Table3[[#All],[Type]],1,FALSE))=FALSE(),"",IF(F124="","",TræningsHastighed)))</f>
        <v>7:07,5</v>
      </c>
      <c r="J124" s="36">
        <f ca="1">IF(ISERROR(VLOOKUP(F124,Table3[[#All],[Type]],1,FALSE))=FALSE(),SUMIF(OFFSET(B124,1,0,50),B124,OFFSET(J124,1,0,50)),IF(F124="","",IF(ISERROR(VLOOKUP(F124,TræningsZoner!B:B,1,FALSE))=FALSE(),NormalTid,IF(F124="Stigningsløb",StigningsløbTid,IF(F124="Intervalløb",IntervalTid,IF(F124="Temposkift",TemposkiftTid,IF(F124="Konkurrenceløb",KonkurrenceløbTid,IF(F124="Distanceløb",DistanceløbTid,"Ukendt træningstype"))))))))</f>
        <v>20</v>
      </c>
      <c r="K124" s="37">
        <f ca="1">IF(ISERROR(VLOOKUP(F124,Table3[[#All],[Type]],1,FALSE))=FALSE(),SUMIF(OFFSET(B124,1,0,50),B124,OFFSET(K124,1,0,50)),IF(F124="","",IF(ISERROR(VLOOKUP(F124,TræningsZoner!B:B,1,FALSE))=FALSE(),NormalDistance,IF(F124="Stigningsløb",StigningsløbDistance,IF(F124="Intervalløb",IntervalDistance,IF(F124="Temposkift",TemposkiftDistance,IF(F124="konkurrenceløb",KonkurrenceløbDistance,IF(F124="Distanceløb",DistanceløbDistance,"Ukendt træningstype"))))))))</f>
        <v>2.807017543859649</v>
      </c>
      <c r="L124" s="30"/>
      <c r="M124" s="31"/>
      <c r="N124" s="73"/>
    </row>
    <row r="125" spans="1:14" hidden="1" outlineLevel="1" x14ac:dyDescent="0.25">
      <c r="A125" s="28"/>
      <c r="B125" s="34">
        <v>42815</v>
      </c>
      <c r="C125" s="30" t="str">
        <f t="shared" si="6"/>
        <v/>
      </c>
      <c r="D125" s="30" t="str">
        <f t="shared" si="7"/>
        <v/>
      </c>
      <c r="E125" s="30"/>
      <c r="F125" s="35" t="s">
        <v>49</v>
      </c>
      <c r="G125" s="35" t="s">
        <v>34</v>
      </c>
      <c r="H125" s="35" t="str">
        <f>IF(ISERROR(VLOOKUP(F125,Table3[[#All],[Type]],1,FALSE))=FALSE(),"",IF(F125="","",IFERROR(IFERROR(TræningsZone,StigningsløbZone),IF(F125="Intervalløb",IntervalZone,IF(F125="Temposkift",TemposkiftZone,IF(F125="Konkurrenceløb","N/A",IF(F125="Distanceløb",DistanceløbZone,"Ukendt træningstype")))))))</f>
        <v>AT</v>
      </c>
      <c r="I125" s="35" t="str">
        <f>IF(F125="Konkurrenceløb",KonkurrenceløbHastighed,IF(ISERROR(VLOOKUP(F125,Table3[[#All],[Type]],1,FALSE))=FALSE(),"",IF(F125="","",TræningsHastighed)))</f>
        <v>5:56</v>
      </c>
      <c r="J125" s="36">
        <f ca="1">IF(ISERROR(VLOOKUP(F125,Table3[[#All],[Type]],1,FALSE))=FALSE(),SUMIF(OFFSET(B125,1,0,50),B125,OFFSET(J125,1,0,50)),IF(F125="","",IF(ISERROR(VLOOKUP(F125,TræningsZoner!B:B,1,FALSE))=FALSE(),NormalTid,IF(F125="Stigningsløb",StigningsløbTid,IF(F125="Intervalløb",IntervalTid,IF(F125="Temposkift",TemposkiftTid,IF(F125="Konkurrenceløb",KonkurrenceløbTid,IF(F125="Distanceløb",DistanceløbTid,"Ukendt træningstype"))))))))</f>
        <v>10</v>
      </c>
      <c r="K125" s="37">
        <f ca="1">IF(ISERROR(VLOOKUP(F125,Table3[[#All],[Type]],1,FALSE))=FALSE(),SUMIF(OFFSET(B125,1,0,50),B125,OFFSET(K125,1,0,50)),IF(F125="","",IF(ISERROR(VLOOKUP(F125,TræningsZoner!B:B,1,FALSE))=FALSE(),NormalDistance,IF(F125="Stigningsløb",StigningsløbDistance,IF(F125="Intervalløb",IntervalDistance,IF(F125="Temposkift",TemposkiftDistance,IF(F125="konkurrenceløb",KonkurrenceløbDistance,IF(F125="Distanceløb",DistanceløbDistance,"Ukendt træningstype"))))))))</f>
        <v>1.6853932584269662</v>
      </c>
      <c r="L125" s="30"/>
      <c r="M125" s="31"/>
      <c r="N125" s="73"/>
    </row>
    <row r="126" spans="1:14" hidden="1" outlineLevel="1" x14ac:dyDescent="0.25">
      <c r="A126" s="28"/>
      <c r="B126" s="34">
        <v>42815</v>
      </c>
      <c r="C126" s="30" t="str">
        <f t="shared" si="6"/>
        <v/>
      </c>
      <c r="D126" s="30" t="str">
        <f t="shared" si="7"/>
        <v/>
      </c>
      <c r="E126" s="30"/>
      <c r="F126" s="35" t="s">
        <v>23</v>
      </c>
      <c r="G126" s="35" t="s">
        <v>33</v>
      </c>
      <c r="H126" s="35" t="str">
        <f>IF(ISERROR(VLOOKUP(F126,Table3[[#All],[Type]],1,FALSE))=FALSE(),"",IF(F126="","",IFERROR(IFERROR(TræningsZone,StigningsløbZone),IF(F126="Intervalløb",IntervalZone,IF(F126="Temposkift",TemposkiftZone,IF(F126="Konkurrenceløb","N/A",IF(F126="Distanceløb",DistanceløbZone,"Ukendt træningstype")))))))</f>
        <v>Ae1</v>
      </c>
      <c r="I126" s="35" t="str">
        <f>IF(F126="Konkurrenceløb",KonkurrenceløbHastighed,IF(ISERROR(VLOOKUP(F126,Table3[[#All],[Type]],1,FALSE))=FALSE(),"",IF(F126="","",TræningsHastighed)))</f>
        <v>7:07,5</v>
      </c>
      <c r="J126" s="36">
        <f ca="1">IF(ISERROR(VLOOKUP(F126,Table3[[#All],[Type]],1,FALSE))=FALSE(),SUMIF(OFFSET(B126,1,0,50),B126,OFFSET(J126,1,0,50)),IF(F126="","",IF(ISERROR(VLOOKUP(F126,TræningsZoner!B:B,1,FALSE))=FALSE(),NormalTid,IF(F126="Stigningsløb",StigningsløbTid,IF(F126="Intervalløb",IntervalTid,IF(F126="Temposkift",TemposkiftTid,IF(F126="Konkurrenceløb",KonkurrenceløbTid,IF(F126="Distanceløb",DistanceløbTid,"Ukendt træningstype"))))))))</f>
        <v>20</v>
      </c>
      <c r="K126" s="37">
        <f ca="1">IF(ISERROR(VLOOKUP(F126,Table3[[#All],[Type]],1,FALSE))=FALSE(),SUMIF(OFFSET(B126,1,0,50),B126,OFFSET(K126,1,0,50)),IF(F126="","",IF(ISERROR(VLOOKUP(F126,TræningsZoner!B:B,1,FALSE))=FALSE(),NormalDistance,IF(F126="Stigningsløb",StigningsløbDistance,IF(F126="Intervalløb",IntervalDistance,IF(F126="Temposkift",TemposkiftDistance,IF(F126="konkurrenceløb",KonkurrenceløbDistance,IF(F126="Distanceløb",DistanceløbDistance,"Ukendt træningstype"))))))))</f>
        <v>2.807017543859649</v>
      </c>
      <c r="L126" s="30"/>
      <c r="M126" s="31"/>
      <c r="N126" s="73"/>
    </row>
    <row r="127" spans="1:14" collapsed="1" x14ac:dyDescent="0.25">
      <c r="A127" s="28">
        <f t="shared" si="3"/>
        <v>42814</v>
      </c>
      <c r="B127" s="29">
        <v>42814</v>
      </c>
      <c r="C127" s="30">
        <f t="shared" si="6"/>
        <v>13</v>
      </c>
      <c r="D127" s="30">
        <f t="shared" si="7"/>
        <v>2017</v>
      </c>
      <c r="E127" s="30" t="s">
        <v>75</v>
      </c>
      <c r="F127" s="31" t="s">
        <v>25</v>
      </c>
      <c r="G127" s="31"/>
      <c r="H127" s="31" t="str">
        <f>IF(ISERROR(VLOOKUP(F127,Table3[[#All],[Type]],1,FALSE))=FALSE(),"",IF(F127="","",IFERROR(IFERROR(TræningsZone,StigningsløbZone),IF(F127="Intervalløb",IntervalZone,IF(F127="Temposkift",TemposkiftZone,IF(F127="Konkurrenceløb","N/A",IF(F127="Distanceløb",DistanceløbZone,"Ukendt træningstype")))))))</f>
        <v/>
      </c>
      <c r="I127" s="31" t="str">
        <f>IF(F127="Konkurrenceløb",KonkurrenceløbHastighed,IF(ISERROR(VLOOKUP(F127,Table3[[#All],[Type]],1,FALSE))=FALSE(),"",IF(F127="","",TræningsHastighed)))</f>
        <v/>
      </c>
      <c r="J127" s="30">
        <f ca="1">IF(ISERROR(VLOOKUP(F127,Table3[[#All],[Type]],1,FALSE))=FALSE(),SUMIF(OFFSET(B127,1,0,50),B127,OFFSET(J127,1,0,50)),IF(F127="","",IF(ISERROR(VLOOKUP(F127,TræningsZoner!B:B,1,FALSE))=FALSE(),NormalTid,IF(F127="Stigningsløb",StigningsløbTid,IF(F127="Intervalløb",IntervalTid,IF(F127="Temposkift",TemposkiftTid,IF(F127="Konkurrenceløb",KonkurrenceløbTid,IF(F127="Distanceløb",DistanceløbTid,"Ukendt træningstype"))))))))</f>
        <v>86.013333333333335</v>
      </c>
      <c r="K127" s="32">
        <f ca="1">IF(ISERROR(VLOOKUP(F127,Table3[[#All],[Type]],1,FALSE))=FALSE(),SUMIF(OFFSET(B127,1,0,50),B127,OFFSET(K127,1,0,50)),IF(F127="","",IF(ISERROR(VLOOKUP(F127,TræningsZoner!B:B,1,FALSE))=FALSE(),NormalDistance,IF(F127="Stigningsløb",StigningsløbDistance,IF(F127="Intervalløb",IntervalDistance,IF(F127="Temposkift",TemposkiftDistance,IF(F127="konkurrenceløb",KonkurrenceløbDistance,IF(F127="Distanceløb",DistanceløbDistance,"Ukendt træningstype"))))))))</f>
        <v>12.510526315789473</v>
      </c>
      <c r="L127" s="30"/>
      <c r="M127" s="31"/>
      <c r="N127" s="73"/>
    </row>
    <row r="128" spans="1:14" hidden="1" outlineLevel="1" x14ac:dyDescent="0.25">
      <c r="A128" s="33"/>
      <c r="B128" s="34">
        <v>42814</v>
      </c>
      <c r="C128" s="30" t="str">
        <f t="shared" si="6"/>
        <v/>
      </c>
      <c r="D128" s="30" t="str">
        <f t="shared" si="7"/>
        <v/>
      </c>
      <c r="E128" s="30"/>
      <c r="F128" s="35" t="s">
        <v>23</v>
      </c>
      <c r="G128" s="35" t="s">
        <v>26</v>
      </c>
      <c r="H128" s="35" t="str">
        <f>IF(ISERROR(VLOOKUP(F128,Table3[[#All],[Type]],1,FALSE))=FALSE(),"",IF(F128="","",IFERROR(IFERROR(TræningsZone,StigningsløbZone),IF(F128="Intervalløb",IntervalZone,IF(F128="Temposkift",TemposkiftZone,IF(F128="Konkurrenceløb","N/A",IF(F128="Distanceløb",DistanceløbZone,"Ukendt træningstype")))))))</f>
        <v>Ae1</v>
      </c>
      <c r="I128" s="35" t="str">
        <f>IF(F128="Konkurrenceløb",KonkurrenceløbHastighed,IF(ISERROR(VLOOKUP(F128,Table3[[#All],[Type]],1,FALSE))=FALSE(),"",IF(F128="","",TræningsHastighed)))</f>
        <v>7:07,5</v>
      </c>
      <c r="J128" s="36">
        <f ca="1">IF(ISERROR(VLOOKUP(F128,Table3[[#All],[Type]],1,FALSE))=FALSE(),SUMIF(OFFSET(B128,1,0,50),B128,OFFSET(J128,1,0,50)),IF(F128="","",IF(ISERROR(VLOOKUP(F128,TræningsZoner!B:B,1,FALSE))=FALSE(),NormalTid,IF(F128="Stigningsløb",StigningsløbTid,IF(F128="Intervalløb",IntervalTid,IF(F128="Temposkift",TemposkiftTid,IF(F128="Konkurrenceløb",KonkurrenceløbTid,IF(F128="Distanceløb",DistanceløbTid,"Ukendt træningstype"))))))))</f>
        <v>15</v>
      </c>
      <c r="K128" s="37">
        <f ca="1">IF(ISERROR(VLOOKUP(F128,Table3[[#All],[Type]],1,FALSE))=FALSE(),SUMIF(OFFSET(B128,1,0,50),B128,OFFSET(K128,1,0,50)),IF(F128="","",IF(ISERROR(VLOOKUP(F128,TræningsZoner!B:B,1,FALSE))=FALSE(),NormalDistance,IF(F128="Stigningsløb",StigningsløbDistance,IF(F128="Intervalløb",IntervalDistance,IF(F128="Temposkift",TemposkiftDistance,IF(F128="konkurrenceløb",KonkurrenceløbDistance,IF(F128="Distanceløb",DistanceløbDistance,"Ukendt træningstype"))))))))</f>
        <v>2.1052631578947367</v>
      </c>
      <c r="L128" s="30"/>
      <c r="M128" s="31"/>
      <c r="N128" s="73"/>
    </row>
    <row r="129" spans="1:14" hidden="1" outlineLevel="1" x14ac:dyDescent="0.25">
      <c r="A129" s="33"/>
      <c r="B129" s="34">
        <v>42814</v>
      </c>
      <c r="C129" s="30" t="str">
        <f t="shared" si="6"/>
        <v/>
      </c>
      <c r="D129" s="30" t="str">
        <f t="shared" si="7"/>
        <v/>
      </c>
      <c r="E129" s="30"/>
      <c r="F129" s="35" t="s">
        <v>27</v>
      </c>
      <c r="G129" s="35" t="s">
        <v>28</v>
      </c>
      <c r="H129" s="35" t="str">
        <f>IF(ISERROR(VLOOKUP(F129,Table3[[#All],[Type]],1,FALSE))=FALSE(),"",IF(F129="","",IFERROR(IFERROR(TræningsZone,StigningsløbZone),IF(F129="Intervalløb",IntervalZone,IF(F129="Temposkift",TemposkiftZone,IF(F129="Konkurrenceløb","N/A",IF(F129="Distanceløb",DistanceløbZone,"Ukendt træningstype")))))))</f>
        <v>AT</v>
      </c>
      <c r="I129" s="35" t="str">
        <f>IF(F129="Konkurrenceløb",KonkurrenceløbHastighed,IF(ISERROR(VLOOKUP(F129,Table3[[#All],[Type]],1,FALSE))=FALSE(),"",IF(F129="","",TræningsHastighed)))</f>
        <v>5:56</v>
      </c>
      <c r="J129" s="36">
        <f ca="1">IF(ISERROR(VLOOKUP(F129,Table3[[#All],[Type]],1,FALSE))=FALSE(),SUMIF(OFFSET(B129,1,0,50),B129,OFFSET(J129,1,0,50)),IF(F129="","",IF(ISERROR(VLOOKUP(F129,TræningsZoner!B:B,1,FALSE))=FALSE(),NormalTid,IF(F129="Stigningsløb",StigningsløbTid,IF(F129="Intervalløb",IntervalTid,IF(F129="Temposkift",TemposkiftTid,IF(F129="Konkurrenceløb",KonkurrenceløbTid,IF(F129="Distanceløb",DistanceløbTid,"Ukendt træningstype"))))))))</f>
        <v>1.78</v>
      </c>
      <c r="K129" s="37">
        <f ca="1">IF(ISERROR(VLOOKUP(F129,Table3[[#All],[Type]],1,FALSE))=FALSE(),SUMIF(OFFSET(B129,1,0,50),B129,OFFSET(K129,1,0,50)),IF(F129="","",IF(ISERROR(VLOOKUP(F129,TræningsZoner!B:B,1,FALSE))=FALSE(),NormalDistance,IF(F129="Stigningsløb",StigningsløbDistance,IF(F129="Intervalløb",IntervalDistance,IF(F129="Temposkift",TemposkiftDistance,IF(F129="konkurrenceløb",KonkurrenceløbDistance,IF(F129="Distanceløb",DistanceløbDistance,"Ukendt træningstype"))))))))</f>
        <v>0.3</v>
      </c>
      <c r="L129" s="30"/>
      <c r="M129" s="31"/>
      <c r="N129" s="73"/>
    </row>
    <row r="130" spans="1:14" hidden="1" outlineLevel="1" x14ac:dyDescent="0.25">
      <c r="A130" s="33"/>
      <c r="B130" s="34">
        <v>42814</v>
      </c>
      <c r="C130" s="30" t="str">
        <f t="shared" si="6"/>
        <v/>
      </c>
      <c r="D130" s="30" t="str">
        <f t="shared" si="7"/>
        <v/>
      </c>
      <c r="E130" s="30"/>
      <c r="F130" s="35" t="s">
        <v>29</v>
      </c>
      <c r="G130" s="35" t="s">
        <v>83</v>
      </c>
      <c r="H130" s="35" t="str">
        <f>IF(ISERROR(VLOOKUP(F130,Table3[[#All],[Type]],1,FALSE))=FALSE(),"",IF(F130="","",IFERROR(IFERROR(TræningsZone,StigningsløbZone),IF(F130="Intervalløb",IntervalZone,IF(F130="Temposkift",TemposkiftZone,IF(F130="Konkurrenceløb","N/A",IF(F130="Distanceløb",DistanceløbZone,"Ukendt træningstype")))))))</f>
        <v>An1</v>
      </c>
      <c r="I130" s="35" t="str">
        <f>IF(F130="Konkurrenceløb",KonkurrenceløbHastighed,IF(ISERROR(VLOOKUP(F130,Table3[[#All],[Type]],1,FALSE))=FALSE(),"",IF(F130="","",TræningsHastighed)))</f>
        <v>5:42,5</v>
      </c>
      <c r="J130" s="36">
        <f ca="1">IF(ISERROR(VLOOKUP(F130,Table3[[#All],[Type]],1,FALSE))=FALSE(),SUMIF(OFFSET(B130,1,0,50),B130,OFFSET(J130,1,0,50)),IF(F130="","",IF(ISERROR(VLOOKUP(F130,TræningsZoner!B:B,1,FALSE))=FALSE(),NormalTid,IF(F130="Stigningsløb",StigningsløbTid,IF(F130="Intervalløb",IntervalTid,IF(F130="Temposkift",TemposkiftTid,IF(F130="Konkurrenceløb",KonkurrenceløbTid,IF(F130="Distanceløb",DistanceløbTid,"Ukendt træningstype"))))))))</f>
        <v>54.233333333333334</v>
      </c>
      <c r="K130" s="37">
        <f ca="1">IF(ISERROR(VLOOKUP(F130,Table3[[#All],[Type]],1,FALSE))=FALSE(),SUMIF(OFFSET(B130,1,0,50),B130,OFFSET(K130,1,0,50)),IF(F130="","",IF(ISERROR(VLOOKUP(F130,TræningsZoner!B:B,1,FALSE))=FALSE(),NormalDistance,IF(F130="Stigningsløb",StigningsløbDistance,IF(F130="Intervalløb",IntervalDistance,IF(F130="Temposkift",TemposkiftDistance,IF(F130="konkurrenceløb",KonkurrenceløbDistance,IF(F130="Distanceløb",DistanceløbDistance,"Ukendt træningstype"))))))))</f>
        <v>8</v>
      </c>
      <c r="L130" s="30"/>
      <c r="M130" s="31"/>
      <c r="N130" s="73"/>
    </row>
    <row r="131" spans="1:14" hidden="1" outlineLevel="1" x14ac:dyDescent="0.25">
      <c r="A131" s="33"/>
      <c r="B131" s="34">
        <v>42814</v>
      </c>
      <c r="C131" s="30" t="str">
        <f t="shared" si="6"/>
        <v/>
      </c>
      <c r="D131" s="30" t="str">
        <f t="shared" si="7"/>
        <v/>
      </c>
      <c r="E131" s="30"/>
      <c r="F131" s="35" t="s">
        <v>23</v>
      </c>
      <c r="G131" s="35" t="s">
        <v>26</v>
      </c>
      <c r="H131" s="35" t="str">
        <f>IF(ISERROR(VLOOKUP(F131,Table3[[#All],[Type]],1,FALSE))=FALSE(),"",IF(F131="","",IFERROR(IFERROR(TræningsZone,StigningsløbZone),IF(F131="Intervalløb",IntervalZone,IF(F131="Temposkift",TemposkiftZone,IF(F131="Konkurrenceløb","N/A",IF(F131="Distanceløb",DistanceløbZone,"Ukendt træningstype")))))))</f>
        <v>Ae1</v>
      </c>
      <c r="I131" s="35" t="str">
        <f>IF(F131="Konkurrenceløb",KonkurrenceløbHastighed,IF(ISERROR(VLOOKUP(F131,Table3[[#All],[Type]],1,FALSE))=FALSE(),"",IF(F131="","",TræningsHastighed)))</f>
        <v>7:07,5</v>
      </c>
      <c r="J131" s="36">
        <f ca="1">IF(ISERROR(VLOOKUP(F131,Table3[[#All],[Type]],1,FALSE))=FALSE(),SUMIF(OFFSET(B131,1,0,50),B131,OFFSET(J131,1,0,50)),IF(F131="","",IF(ISERROR(VLOOKUP(F131,TræningsZoner!B:B,1,FALSE))=FALSE(),NormalTid,IF(F131="Stigningsløb",StigningsløbTid,IF(F131="Intervalløb",IntervalTid,IF(F131="Temposkift",TemposkiftTid,IF(F131="Konkurrenceløb",KonkurrenceløbTid,IF(F131="Distanceløb",DistanceløbTid,"Ukendt træningstype"))))))))</f>
        <v>15</v>
      </c>
      <c r="K131" s="37">
        <f ca="1">IF(ISERROR(VLOOKUP(F131,Table3[[#All],[Type]],1,FALSE))=FALSE(),SUMIF(OFFSET(B131,1,0,50),B131,OFFSET(K131,1,0,50)),IF(F131="","",IF(ISERROR(VLOOKUP(F131,TræningsZoner!B:B,1,FALSE))=FALSE(),NormalDistance,IF(F131="Stigningsløb",StigningsløbDistance,IF(F131="Intervalløb",IntervalDistance,IF(F131="Temposkift",TemposkiftDistance,IF(F131="konkurrenceløb",KonkurrenceløbDistance,IF(F131="Distanceløb",DistanceløbDistance,"Ukendt træningstype"))))))))</f>
        <v>2.1052631578947367</v>
      </c>
      <c r="L131" s="30"/>
      <c r="M131" s="31"/>
      <c r="N131" s="73"/>
    </row>
    <row r="132" spans="1:14" collapsed="1" x14ac:dyDescent="0.25">
      <c r="A132" s="28">
        <f t="shared" si="3"/>
        <v>42812</v>
      </c>
      <c r="B132" s="29">
        <v>42812</v>
      </c>
      <c r="C132" s="30">
        <f t="shared" si="6"/>
        <v>12</v>
      </c>
      <c r="D132" s="30">
        <f t="shared" si="7"/>
        <v>2017</v>
      </c>
      <c r="E132" s="30" t="s">
        <v>75</v>
      </c>
      <c r="F132" s="31" t="s">
        <v>31</v>
      </c>
      <c r="G132" s="31"/>
      <c r="H132" s="31" t="str">
        <f>IF(ISERROR(VLOOKUP(F132,Table3[[#All],[Type]],1,FALSE))=FALSE(),"",IF(F132="","",IFERROR(IFERROR(TræningsZone,StigningsløbZone),IF(F132="Intervalløb",IntervalZone,IF(F132="Temposkift",TemposkiftZone,IF(F132="Konkurrenceløb","N/A",IF(F132="Distanceløb",DistanceløbZone,"Ukendt træningstype")))))))</f>
        <v/>
      </c>
      <c r="I132" s="31" t="str">
        <f>IF(F132="Konkurrenceløb",KonkurrenceløbHastighed,IF(ISERROR(VLOOKUP(F132,Table3[[#All],[Type]],1,FALSE))=FALSE(),"",IF(F132="","",TræningsHastighed)))</f>
        <v/>
      </c>
      <c r="J132" s="30">
        <f ca="1">IF(ISERROR(VLOOKUP(F132,Table3[[#All],[Type]],1,FALSE))=FALSE(),SUMIF(OFFSET(B132,1,0,50),B132,OFFSET(J132,1,0,50)),IF(F132="","",IF(ISERROR(VLOOKUP(F132,TræningsZoner!B:B,1,FALSE))=FALSE(),NormalTid,IF(F132="Stigningsløb",StigningsløbTid,IF(F132="Intervalløb",IntervalTid,IF(F132="Temposkift",TemposkiftTid,IF(F132="Konkurrenceløb",KonkurrenceløbTid,IF(F132="Distanceløb",DistanceløbTid,"Ukendt træningstype"))))))))</f>
        <v>80</v>
      </c>
      <c r="K132" s="32">
        <f ca="1">IF(ISERROR(VLOOKUP(F132,Table3[[#All],[Type]],1,FALSE))=FALSE(),SUMIF(OFFSET(B132,1,0,50),B132,OFFSET(K132,1,0,50)),IF(F132="","",IF(ISERROR(VLOOKUP(F132,TræningsZoner!B:B,1,FALSE))=FALSE(),NormalDistance,IF(F132="Stigningsløb",StigningsløbDistance,IF(F132="Intervalløb",IntervalDistance,IF(F132="Temposkift",TemposkiftDistance,IF(F132="konkurrenceløb",KonkurrenceløbDistance,IF(F132="Distanceløb",DistanceløbDistance,"Ukendt træningstype"))))))))</f>
        <v>9.903137162442146</v>
      </c>
      <c r="L132" s="30"/>
      <c r="M132" s="31"/>
      <c r="N132" s="73"/>
    </row>
    <row r="133" spans="1:14" s="26" customFormat="1" hidden="1" outlineLevel="1" x14ac:dyDescent="0.25">
      <c r="A133" s="33"/>
      <c r="B133" s="34">
        <v>42812</v>
      </c>
      <c r="C133" s="30" t="str">
        <f t="shared" si="6"/>
        <v/>
      </c>
      <c r="D133" s="30" t="str">
        <f t="shared" si="7"/>
        <v/>
      </c>
      <c r="E133" s="30"/>
      <c r="F133" s="35" t="s">
        <v>41</v>
      </c>
      <c r="G133" s="35" t="s">
        <v>33</v>
      </c>
      <c r="H133" s="35" t="str">
        <f>IF(ISERROR(VLOOKUP(F133,Table3[[#All],[Type]],1,FALSE))=FALSE(),"",IF(F133="","",IFERROR(IFERROR(TræningsZone,StigningsløbZone),IF(F133="Intervalløb",IntervalZone,IF(F133="Temposkift",TemposkiftZone,IF(F133="Konkurrenceløb","N/A",IF(F133="Distanceløb",DistanceløbZone,"Ukendt træningstype")))))))</f>
        <v>Rest</v>
      </c>
      <c r="I133" s="35" t="str">
        <f>IF(F133="Konkurrenceløb",KonkurrenceløbHastighed,IF(ISERROR(VLOOKUP(F133,Table3[[#All],[Type]],1,FALSE))=FALSE(),"",IF(F133="","",TræningsHastighed)))</f>
        <v>9:59,5</v>
      </c>
      <c r="J133" s="36">
        <f ca="1">IF(ISERROR(VLOOKUP(F133,Table3[[#All],[Type]],1,FALSE))=FALSE(),SUMIF(OFFSET(B133,1,0,50),B133,OFFSET(J133,1,0,50)),IF(F133="","",IF(ISERROR(VLOOKUP(F133,TræningsZoner!B:B,1,FALSE))=FALSE(),NormalTid,IF(F133="Stigningsløb",StigningsløbTid,IF(F133="Intervalløb",IntervalTid,IF(F133="Temposkift",TemposkiftTid,IF(F133="Konkurrenceløb",KonkurrenceløbTid,IF(F133="Distanceløb",DistanceløbTid,"Ukendt træningstype"))))))))</f>
        <v>20</v>
      </c>
      <c r="K133" s="37">
        <f ca="1">IF(ISERROR(VLOOKUP(F133,Table3[[#All],[Type]],1,FALSE))=FALSE(),SUMIF(OFFSET(B133,1,0,50),B133,OFFSET(K133,1,0,50)),IF(F133="","",IF(ISERROR(VLOOKUP(F133,TræningsZoner!B:B,1,FALSE))=FALSE(),NormalDistance,IF(F133="Stigningsløb",StigningsløbDistance,IF(F133="Intervalløb",IntervalDistance,IF(F133="Temposkift",TemposkiftDistance,IF(F133="konkurrenceløb",KonkurrenceløbDistance,IF(F133="Distanceløb",DistanceløbDistance,"Ukendt træningstype"))))))))</f>
        <v>2.0016680567139282</v>
      </c>
      <c r="L133" s="30"/>
      <c r="M133" s="31"/>
      <c r="N133" s="73"/>
    </row>
    <row r="134" spans="1:14" s="26" customFormat="1" hidden="1" outlineLevel="1" x14ac:dyDescent="0.25">
      <c r="A134" s="33"/>
      <c r="B134" s="34">
        <v>42812</v>
      </c>
      <c r="C134" s="30" t="str">
        <f t="shared" si="6"/>
        <v/>
      </c>
      <c r="D134" s="30" t="str">
        <f t="shared" si="7"/>
        <v/>
      </c>
      <c r="E134" s="30"/>
      <c r="F134" s="35" t="s">
        <v>23</v>
      </c>
      <c r="G134" s="35" t="s">
        <v>33</v>
      </c>
      <c r="H134" s="35" t="str">
        <f>IF(ISERROR(VLOOKUP(F134,Table3[[#All],[Type]],1,FALSE))=FALSE(),"",IF(F134="","",IFERROR(IFERROR(TræningsZone,StigningsløbZone),IF(F134="Intervalløb",IntervalZone,IF(F134="Temposkift",TemposkiftZone,IF(F134="Konkurrenceløb","N/A",IF(F134="Distanceløb",DistanceløbZone,"Ukendt træningstype")))))))</f>
        <v>Ae1</v>
      </c>
      <c r="I134" s="35" t="str">
        <f>IF(F134="Konkurrenceløb",KonkurrenceløbHastighed,IF(ISERROR(VLOOKUP(F134,Table3[[#All],[Type]],1,FALSE))=FALSE(),"",IF(F134="","",TræningsHastighed)))</f>
        <v>7:07,5</v>
      </c>
      <c r="J134" s="36">
        <f ca="1">IF(ISERROR(VLOOKUP(F134,Table3[[#All],[Type]],1,FALSE))=FALSE(),SUMIF(OFFSET(B134,1,0,50),B134,OFFSET(J134,1,0,50)),IF(F134="","",IF(ISERROR(VLOOKUP(F134,TræningsZoner!B:B,1,FALSE))=FALSE(),NormalTid,IF(F134="Stigningsløb",StigningsløbTid,IF(F134="Intervalløb",IntervalTid,IF(F134="Temposkift",TemposkiftTid,IF(F134="Konkurrenceløb",KonkurrenceløbTid,IF(F134="Distanceløb",DistanceløbTid,"Ukendt træningstype"))))))))</f>
        <v>20</v>
      </c>
      <c r="K134" s="37">
        <f ca="1">IF(ISERROR(VLOOKUP(F134,Table3[[#All],[Type]],1,FALSE))=FALSE(),SUMIF(OFFSET(B134,1,0,50),B134,OFFSET(K134,1,0,50)),IF(F134="","",IF(ISERROR(VLOOKUP(F134,TræningsZoner!B:B,1,FALSE))=FALSE(),NormalDistance,IF(F134="Stigningsløb",StigningsløbDistance,IF(F134="Intervalløb",IntervalDistance,IF(F134="Temposkift",TemposkiftDistance,IF(F134="konkurrenceløb",KonkurrenceløbDistance,IF(F134="Distanceløb",DistanceløbDistance,"Ukendt træningstype"))))))))</f>
        <v>2.807017543859649</v>
      </c>
      <c r="L134" s="30"/>
      <c r="M134" s="31"/>
      <c r="N134" s="73"/>
    </row>
    <row r="135" spans="1:14" s="26" customFormat="1" hidden="1" outlineLevel="1" x14ac:dyDescent="0.25">
      <c r="A135" s="33"/>
      <c r="B135" s="34">
        <v>42812</v>
      </c>
      <c r="C135" s="30" t="str">
        <f t="shared" si="6"/>
        <v/>
      </c>
      <c r="D135" s="30" t="str">
        <f t="shared" si="7"/>
        <v/>
      </c>
      <c r="E135" s="30"/>
      <c r="F135" s="35" t="s">
        <v>32</v>
      </c>
      <c r="G135" s="35" t="s">
        <v>34</v>
      </c>
      <c r="H135" s="35" t="str">
        <f>IF(ISERROR(VLOOKUP(F135,Table3[[#All],[Type]],1,FALSE))=FALSE(),"",IF(F135="","",IFERROR(IFERROR(TræningsZone,StigningsløbZone),IF(F135="Intervalløb",IntervalZone,IF(F135="Temposkift",TemposkiftZone,IF(F135="Konkurrenceløb","N/A",IF(F135="Distanceløb",DistanceløbZone,"Ukendt træningstype")))))))</f>
        <v>Ae2</v>
      </c>
      <c r="I135" s="35" t="str">
        <f>IF(F135="Konkurrenceløb",KonkurrenceløbHastighed,IF(ISERROR(VLOOKUP(F135,Table3[[#All],[Type]],1,FALSE))=FALSE(),"",IF(F135="","",TræningsHastighed)))</f>
        <v>6:28</v>
      </c>
      <c r="J135" s="36">
        <f ca="1">IF(ISERROR(VLOOKUP(F135,Table3[[#All],[Type]],1,FALSE))=FALSE(),SUMIF(OFFSET(B135,1,0,50),B135,OFFSET(J135,1,0,50)),IF(F135="","",IF(ISERROR(VLOOKUP(F135,TræningsZoner!B:B,1,FALSE))=FALSE(),NormalTid,IF(F135="Stigningsløb",StigningsløbTid,IF(F135="Intervalløb",IntervalTid,IF(F135="Temposkift",TemposkiftTid,IF(F135="Konkurrenceløb",KonkurrenceløbTid,IF(F135="Distanceløb",DistanceløbTid,"Ukendt træningstype"))))))))</f>
        <v>10</v>
      </c>
      <c r="K135" s="37">
        <f ca="1">IF(ISERROR(VLOOKUP(F135,Table3[[#All],[Type]],1,FALSE))=FALSE(),SUMIF(OFFSET(B135,1,0,50),B135,OFFSET(K135,1,0,50)),IF(F135="","",IF(ISERROR(VLOOKUP(F135,TræningsZoner!B:B,1,FALSE))=FALSE(),NormalDistance,IF(F135="Stigningsløb",StigningsløbDistance,IF(F135="Intervalløb",IntervalDistance,IF(F135="Temposkift",TemposkiftDistance,IF(F135="konkurrenceløb",KonkurrenceløbDistance,IF(F135="Distanceløb",DistanceløbDistance,"Ukendt træningstype"))))))))</f>
        <v>1.5463917525773196</v>
      </c>
      <c r="L135" s="30"/>
      <c r="M135" s="31"/>
      <c r="N135" s="73"/>
    </row>
    <row r="136" spans="1:14" s="26" customFormat="1" hidden="1" outlineLevel="1" x14ac:dyDescent="0.25">
      <c r="A136" s="33"/>
      <c r="B136" s="34">
        <v>42812</v>
      </c>
      <c r="C136" s="30" t="str">
        <f t="shared" si="6"/>
        <v/>
      </c>
      <c r="D136" s="30" t="str">
        <f t="shared" si="7"/>
        <v/>
      </c>
      <c r="E136" s="30"/>
      <c r="F136" s="35" t="s">
        <v>41</v>
      </c>
      <c r="G136" s="35" t="s">
        <v>43</v>
      </c>
      <c r="H136" s="35" t="str">
        <f>IF(ISERROR(VLOOKUP(F136,Table3[[#All],[Type]],1,FALSE))=FALSE(),"",IF(F136="","",IFERROR(IFERROR(TræningsZone,StigningsløbZone),IF(F136="Intervalløb",IntervalZone,IF(F136="Temposkift",TemposkiftZone,IF(F136="Konkurrenceløb","N/A",IF(F136="Distanceløb",DistanceløbZone,"Ukendt træningstype")))))))</f>
        <v>Rest</v>
      </c>
      <c r="I136" s="35" t="str">
        <f>IF(F136="Konkurrenceløb",KonkurrenceløbHastighed,IF(ISERROR(VLOOKUP(F136,Table3[[#All],[Type]],1,FALSE))=FALSE(),"",IF(F136="","",TræningsHastighed)))</f>
        <v>9:59,5</v>
      </c>
      <c r="J136" s="36">
        <f ca="1">IF(ISERROR(VLOOKUP(F136,Table3[[#All],[Type]],1,FALSE))=FALSE(),SUMIF(OFFSET(B136,1,0,50),B136,OFFSET(J136,1,0,50)),IF(F136="","",IF(ISERROR(VLOOKUP(F136,TræningsZoner!B:B,1,FALSE))=FALSE(),NormalTid,IF(F136="Stigningsløb",StigningsløbTid,IF(F136="Intervalløb",IntervalTid,IF(F136="Temposkift",TemposkiftTid,IF(F136="Konkurrenceløb",KonkurrenceløbTid,IF(F136="Distanceløb",DistanceløbTid,"Ukendt træningstype"))))))))</f>
        <v>5</v>
      </c>
      <c r="K136" s="37">
        <f ca="1">IF(ISERROR(VLOOKUP(F136,Table3[[#All],[Type]],1,FALSE))=FALSE(),SUMIF(OFFSET(B136,1,0,50),B136,OFFSET(K136,1,0,50)),IF(F136="","",IF(ISERROR(VLOOKUP(F136,TræningsZoner!B:B,1,FALSE))=FALSE(),NormalDistance,IF(F136="Stigningsløb",StigningsløbDistance,IF(F136="Intervalløb",IntervalDistance,IF(F136="Temposkift",TemposkiftDistance,IF(F136="konkurrenceløb",KonkurrenceløbDistance,IF(F136="Distanceløb",DistanceløbDistance,"Ukendt træningstype"))))))))</f>
        <v>0.50041701417848206</v>
      </c>
      <c r="L136" s="30"/>
      <c r="M136" s="31"/>
      <c r="N136" s="73"/>
    </row>
    <row r="137" spans="1:14" s="26" customFormat="1" hidden="1" outlineLevel="1" x14ac:dyDescent="0.25">
      <c r="A137" s="33"/>
      <c r="B137" s="34">
        <v>42812</v>
      </c>
      <c r="C137" s="30" t="str">
        <f t="shared" si="6"/>
        <v/>
      </c>
      <c r="D137" s="30" t="str">
        <f t="shared" si="7"/>
        <v/>
      </c>
      <c r="E137" s="30"/>
      <c r="F137" s="35" t="s">
        <v>32</v>
      </c>
      <c r="G137" s="35" t="s">
        <v>34</v>
      </c>
      <c r="H137" s="35" t="str">
        <f>IF(ISERROR(VLOOKUP(F137,Table3[[#All],[Type]],1,FALSE))=FALSE(),"",IF(F137="","",IFERROR(IFERROR(TræningsZone,StigningsløbZone),IF(F137="Intervalløb",IntervalZone,IF(F137="Temposkift",TemposkiftZone,IF(F137="Konkurrenceløb","N/A",IF(F137="Distanceløb",DistanceløbZone,"Ukendt træningstype")))))))</f>
        <v>Ae2</v>
      </c>
      <c r="I137" s="35" t="str">
        <f>IF(F137="Konkurrenceløb",KonkurrenceløbHastighed,IF(ISERROR(VLOOKUP(F137,Table3[[#All],[Type]],1,FALSE))=FALSE(),"",IF(F137="","",TræningsHastighed)))</f>
        <v>6:28</v>
      </c>
      <c r="J137" s="36">
        <f ca="1">IF(ISERROR(VLOOKUP(F137,Table3[[#All],[Type]],1,FALSE))=FALSE(),SUMIF(OFFSET(B137,1,0,50),B137,OFFSET(J137,1,0,50)),IF(F137="","",IF(ISERROR(VLOOKUP(F137,TræningsZoner!B:B,1,FALSE))=FALSE(),NormalTid,IF(F137="Stigningsløb",StigningsløbTid,IF(F137="Intervalløb",IntervalTid,IF(F137="Temposkift",TemposkiftTid,IF(F137="Konkurrenceløb",KonkurrenceløbTid,IF(F137="Distanceløb",DistanceløbTid,"Ukendt træningstype"))))))))</f>
        <v>10</v>
      </c>
      <c r="K137" s="37">
        <f ca="1">IF(ISERROR(VLOOKUP(F137,Table3[[#All],[Type]],1,FALSE))=FALSE(),SUMIF(OFFSET(B137,1,0,50),B137,OFFSET(K137,1,0,50)),IF(F137="","",IF(ISERROR(VLOOKUP(F137,TræningsZoner!B:B,1,FALSE))=FALSE(),NormalDistance,IF(F137="Stigningsløb",StigningsløbDistance,IF(F137="Intervalløb",IntervalDistance,IF(F137="Temposkift",TemposkiftDistance,IF(F137="konkurrenceløb",KonkurrenceløbDistance,IF(F137="Distanceløb",DistanceløbDistance,"Ukendt træningstype"))))))))</f>
        <v>1.5463917525773196</v>
      </c>
      <c r="L137" s="30"/>
      <c r="M137" s="31"/>
      <c r="N137" s="73"/>
    </row>
    <row r="138" spans="1:14" s="26" customFormat="1" hidden="1" outlineLevel="1" x14ac:dyDescent="0.25">
      <c r="A138" s="33"/>
      <c r="B138" s="34">
        <v>42812</v>
      </c>
      <c r="C138" s="30" t="str">
        <f t="shared" si="6"/>
        <v/>
      </c>
      <c r="D138" s="30" t="str">
        <f t="shared" si="7"/>
        <v/>
      </c>
      <c r="E138" s="30"/>
      <c r="F138" s="35" t="s">
        <v>41</v>
      </c>
      <c r="G138" s="35" t="s">
        <v>26</v>
      </c>
      <c r="H138" s="35" t="str">
        <f>IF(ISERROR(VLOOKUP(F138,Table3[[#All],[Type]],1,FALSE))=FALSE(),"",IF(F138="","",IFERROR(IFERROR(TræningsZone,StigningsløbZone),IF(F138="Intervalløb",IntervalZone,IF(F138="Temposkift",TemposkiftZone,IF(F138="Konkurrenceløb","N/A",IF(F138="Distanceløb",DistanceløbZone,"Ukendt træningstype")))))))</f>
        <v>Rest</v>
      </c>
      <c r="I138" s="35" t="str">
        <f>IF(F138="Konkurrenceløb",KonkurrenceløbHastighed,IF(ISERROR(VLOOKUP(F138,Table3[[#All],[Type]],1,FALSE))=FALSE(),"",IF(F138="","",TræningsHastighed)))</f>
        <v>9:59,5</v>
      </c>
      <c r="J138" s="36">
        <f ca="1">IF(ISERROR(VLOOKUP(F138,Table3[[#All],[Type]],1,FALSE))=FALSE(),SUMIF(OFFSET(B138,1,0,50),B138,OFFSET(J138,1,0,50)),IF(F138="","",IF(ISERROR(VLOOKUP(F138,TræningsZoner!B:B,1,FALSE))=FALSE(),NormalTid,IF(F138="Stigningsløb",StigningsløbTid,IF(F138="Intervalløb",IntervalTid,IF(F138="Temposkift",TemposkiftTid,IF(F138="Konkurrenceløb",KonkurrenceløbTid,IF(F138="Distanceløb",DistanceløbTid,"Ukendt træningstype"))))))))</f>
        <v>15</v>
      </c>
      <c r="K138" s="37">
        <f ca="1">IF(ISERROR(VLOOKUP(F138,Table3[[#All],[Type]],1,FALSE))=FALSE(),SUMIF(OFFSET(B138,1,0,50),B138,OFFSET(K138,1,0,50)),IF(F138="","",IF(ISERROR(VLOOKUP(F138,TræningsZoner!B:B,1,FALSE))=FALSE(),NormalDistance,IF(F138="Stigningsløb",StigningsløbDistance,IF(F138="Intervalløb",IntervalDistance,IF(F138="Temposkift",TemposkiftDistance,IF(F138="konkurrenceløb",KonkurrenceløbDistance,IF(F138="Distanceløb",DistanceløbDistance,"Ukendt træningstype"))))))))</f>
        <v>1.5012510425354462</v>
      </c>
      <c r="L138" s="30"/>
      <c r="M138" s="31"/>
      <c r="N138" s="73"/>
    </row>
    <row r="139" spans="1:14" collapsed="1" x14ac:dyDescent="0.25">
      <c r="A139" s="28">
        <f t="shared" si="3"/>
        <v>42810</v>
      </c>
      <c r="B139" s="29">
        <v>42810</v>
      </c>
      <c r="C139" s="30">
        <f t="shared" si="6"/>
        <v>12</v>
      </c>
      <c r="D139" s="30">
        <f t="shared" si="7"/>
        <v>2017</v>
      </c>
      <c r="E139" s="30" t="s">
        <v>75</v>
      </c>
      <c r="F139" s="31" t="s">
        <v>35</v>
      </c>
      <c r="G139" s="31"/>
      <c r="H139" s="31" t="str">
        <f>IF(ISERROR(VLOOKUP(F139,Table3[[#All],[Type]],1,FALSE))=FALSE(),"",IF(F139="","",IFERROR(IFERROR(TræningsZone,StigningsløbZone),IF(F139="Intervalløb",IntervalZone,IF(F139="Temposkift",TemposkiftZone,IF(F139="Konkurrenceløb","N/A",IF(F139="Distanceløb",DistanceløbZone,"Ukendt træningstype")))))))</f>
        <v/>
      </c>
      <c r="I139" s="31" t="str">
        <f>IF(F139="Konkurrenceløb",KonkurrenceløbHastighed,IF(ISERROR(VLOOKUP(F139,Table3[[#All],[Type]],1,FALSE))=FALSE(),"",IF(F139="","",TræningsHastighed)))</f>
        <v/>
      </c>
      <c r="J139" s="30">
        <f ca="1">IF(ISERROR(VLOOKUP(F139,Table3[[#All],[Type]],1,FALSE))=FALSE(),SUMIF(OFFSET(B139,1,0,50),B139,OFFSET(J139,1,0,50)),IF(F139="","",IF(ISERROR(VLOOKUP(F139,TræningsZoner!B:B,1,FALSE))=FALSE(),NormalTid,IF(F139="Stigningsløb",StigningsløbTid,IF(F139="Intervalløb",IntervalTid,IF(F139="Temposkift",TemposkiftTid,IF(F139="Konkurrenceløb",KonkurrenceløbTid,IF(F139="Distanceløb",DistanceløbTid,"Ukendt træningstype"))))))))</f>
        <v>60.396666666666661</v>
      </c>
      <c r="K139" s="32">
        <f ca="1">IF(ISERROR(VLOOKUP(F139,Table3[[#All],[Type]],1,FALSE))=FALSE(),SUMIF(OFFSET(B139,1,0,50),B139,OFFSET(K139,1,0,50)),IF(F139="","",IF(ISERROR(VLOOKUP(F139,TræningsZoner!B:B,1,FALSE))=FALSE(),NormalDistance,IF(F139="Stigningsløb",StigningsløbDistance,IF(F139="Intervalløb",IntervalDistance,IF(F139="Temposkift",TemposkiftDistance,IF(F139="konkurrenceløb",KonkurrenceløbDistance,IF(F139="Distanceløb",DistanceløbDistance,"Ukendt træningstype"))))))))</f>
        <v>9.0109433299679562</v>
      </c>
      <c r="L139" s="30"/>
      <c r="M139" s="31"/>
      <c r="N139" s="73"/>
    </row>
    <row r="140" spans="1:14" s="26" customFormat="1" hidden="1" outlineLevel="1" x14ac:dyDescent="0.25">
      <c r="A140" s="33"/>
      <c r="B140" s="34">
        <v>42810</v>
      </c>
      <c r="C140" s="30" t="str">
        <f t="shared" si="6"/>
        <v/>
      </c>
      <c r="D140" s="30" t="str">
        <f t="shared" si="7"/>
        <v/>
      </c>
      <c r="E140" s="30"/>
      <c r="F140" s="35" t="s">
        <v>23</v>
      </c>
      <c r="G140" s="35" t="s">
        <v>26</v>
      </c>
      <c r="H140" s="35" t="str">
        <f>IF(ISERROR(VLOOKUP(F140,Table3[[#All],[Type]],1,FALSE))=FALSE(),"",IF(F140="","",IFERROR(IFERROR(TræningsZone,StigningsløbZone),IF(F140="Intervalløb",IntervalZone,IF(F140="Temposkift",TemposkiftZone,IF(F140="Konkurrenceløb","N/A",IF(F140="Distanceløb",DistanceløbZone,"Ukendt træningstype")))))))</f>
        <v>Ae1</v>
      </c>
      <c r="I140" s="35" t="str">
        <f>IF(F140="Konkurrenceløb",KonkurrenceløbHastighed,IF(ISERROR(VLOOKUP(F140,Table3[[#All],[Type]],1,FALSE))=FALSE(),"",IF(F140="","",TræningsHastighed)))</f>
        <v>7:07,5</v>
      </c>
      <c r="J140" s="36">
        <f ca="1">IF(ISERROR(VLOOKUP(F140,Table3[[#All],[Type]],1,FALSE))=FALSE(),SUMIF(OFFSET(B140,1,0,50),B140,OFFSET(J140,1,0,50)),IF(F140="","",IF(ISERROR(VLOOKUP(F140,TræningsZoner!B:B,1,FALSE))=FALSE(),NormalTid,IF(F140="Stigningsløb",StigningsløbTid,IF(F140="Intervalløb",IntervalTid,IF(F140="Temposkift",TemposkiftTid,IF(F140="Konkurrenceløb",KonkurrenceløbTid,IF(F140="Distanceløb",DistanceløbTid,"Ukendt træningstype"))))))))</f>
        <v>15</v>
      </c>
      <c r="K140" s="37">
        <f ca="1">IF(ISERROR(VLOOKUP(F140,Table3[[#All],[Type]],1,FALSE))=FALSE(),SUMIF(OFFSET(B140,1,0,50),B140,OFFSET(K140,1,0,50)),IF(F140="","",IF(ISERROR(VLOOKUP(F140,TræningsZoner!B:B,1,FALSE))=FALSE(),NormalDistance,IF(F140="Stigningsløb",StigningsløbDistance,IF(F140="Intervalløb",IntervalDistance,IF(F140="Temposkift",TemposkiftDistance,IF(F140="konkurrenceløb",KonkurrenceløbDistance,IF(F140="Distanceløb",DistanceløbDistance,"Ukendt træningstype"))))))))</f>
        <v>2.1052631578947367</v>
      </c>
      <c r="L140" s="30"/>
      <c r="M140" s="31"/>
      <c r="N140" s="73"/>
    </row>
    <row r="141" spans="1:14" s="26" customFormat="1" hidden="1" outlineLevel="1" x14ac:dyDescent="0.25">
      <c r="A141" s="33"/>
      <c r="B141" s="34">
        <v>42810</v>
      </c>
      <c r="C141" s="30" t="str">
        <f t="shared" si="6"/>
        <v/>
      </c>
      <c r="D141" s="30" t="str">
        <f t="shared" si="7"/>
        <v/>
      </c>
      <c r="E141" s="30"/>
      <c r="F141" s="35" t="s">
        <v>27</v>
      </c>
      <c r="G141" s="35" t="s">
        <v>28</v>
      </c>
      <c r="H141" s="35" t="str">
        <f>IF(ISERROR(VLOOKUP(F141,Table3[[#All],[Type]],1,FALSE))=FALSE(),"",IF(F141="","",IFERROR(IFERROR(TræningsZone,StigningsløbZone),IF(F141="Intervalløb",IntervalZone,IF(F141="Temposkift",TemposkiftZone,IF(F141="Konkurrenceløb","N/A",IF(F141="Distanceløb",DistanceløbZone,"Ukendt træningstype")))))))</f>
        <v>AT</v>
      </c>
      <c r="I141" s="35" t="str">
        <f>IF(F141="Konkurrenceløb",KonkurrenceløbHastighed,IF(ISERROR(VLOOKUP(F141,Table3[[#All],[Type]],1,FALSE))=FALSE(),"",IF(F141="","",TræningsHastighed)))</f>
        <v>5:56</v>
      </c>
      <c r="J141" s="36">
        <f ca="1">IF(ISERROR(VLOOKUP(F141,Table3[[#All],[Type]],1,FALSE))=FALSE(),SUMIF(OFFSET(B141,1,0,50),B141,OFFSET(J141,1,0,50)),IF(F141="","",IF(ISERROR(VLOOKUP(F141,TræningsZoner!B:B,1,FALSE))=FALSE(),NormalTid,IF(F141="Stigningsløb",StigningsløbTid,IF(F141="Intervalløb",IntervalTid,IF(F141="Temposkift",TemposkiftTid,IF(F141="Konkurrenceløb",KonkurrenceløbTid,IF(F141="Distanceløb",DistanceløbTid,"Ukendt træningstype"))))))))</f>
        <v>1.78</v>
      </c>
      <c r="K141" s="37">
        <f ca="1">IF(ISERROR(VLOOKUP(F141,Table3[[#All],[Type]],1,FALSE))=FALSE(),SUMIF(OFFSET(B141,1,0,50),B141,OFFSET(K141,1,0,50)),IF(F141="","",IF(ISERROR(VLOOKUP(F141,TræningsZoner!B:B,1,FALSE))=FALSE(),NormalDistance,IF(F141="Stigningsløb",StigningsløbDistance,IF(F141="Intervalløb",IntervalDistance,IF(F141="Temposkift",TemposkiftDistance,IF(F141="konkurrenceløb",KonkurrenceløbDistance,IF(F141="Distanceløb",DistanceløbDistance,"Ukendt træningstype"))))))))</f>
        <v>0.3</v>
      </c>
      <c r="L141" s="30"/>
      <c r="M141" s="31"/>
      <c r="N141" s="73"/>
    </row>
    <row r="142" spans="1:14" s="26" customFormat="1" hidden="1" outlineLevel="1" x14ac:dyDescent="0.25">
      <c r="A142" s="33"/>
      <c r="B142" s="34">
        <v>42810</v>
      </c>
      <c r="C142" s="30" t="str">
        <f t="shared" si="6"/>
        <v/>
      </c>
      <c r="D142" s="30" t="str">
        <f t="shared" si="7"/>
        <v/>
      </c>
      <c r="E142" s="30"/>
      <c r="F142" s="35" t="s">
        <v>36</v>
      </c>
      <c r="G142" s="35" t="s">
        <v>48</v>
      </c>
      <c r="H142" s="35" t="str">
        <f>IF(ISERROR(VLOOKUP(F142,Table3[[#All],[Type]],1,FALSE))=FALSE(),"",IF(F142="","",IFERROR(IFERROR(TræningsZone,StigningsløbZone),IF(F142="Intervalløb",IntervalZone,IF(F142="Temposkift",TemposkiftZone,IF(F142="Konkurrenceløb","N/A",IF(F142="Distanceløb",DistanceløbZone,"Ukendt træningstype")))))))</f>
        <v>Ae3</v>
      </c>
      <c r="I142" s="35" t="str">
        <f>IF(F142="Konkurrenceløb",KonkurrenceløbHastighed,IF(ISERROR(VLOOKUP(F142,Table3[[#All],[Type]],1,FALSE))=FALSE(),"",IF(F142="","",TræningsHastighed)))</f>
        <v>6:06</v>
      </c>
      <c r="J142" s="36">
        <f ca="1">IF(ISERROR(VLOOKUP(F142,Table3[[#All],[Type]],1,FALSE))=FALSE(),SUMIF(OFFSET(B142,1,0,50),B142,OFFSET(J142,1,0,50)),IF(F142="","",IF(ISERROR(VLOOKUP(F142,TræningsZoner!B:B,1,FALSE))=FALSE(),NormalTid,IF(F142="Stigningsløb",StigningsløbTid,IF(F142="Intervalløb",IntervalTid,IF(F142="Temposkift",TemposkiftTid,IF(F142="Konkurrenceløb",KonkurrenceløbTid,IF(F142="Distanceløb",DistanceløbTid,"Ukendt træningstype"))))))))</f>
        <v>3.05</v>
      </c>
      <c r="K142" s="37">
        <f ca="1">IF(ISERROR(VLOOKUP(F142,Table3[[#All],[Type]],1,FALSE))=FALSE(),SUMIF(OFFSET(B142,1,0,50),B142,OFFSET(K142,1,0,50)),IF(F142="","",IF(ISERROR(VLOOKUP(F142,TræningsZoner!B:B,1,FALSE))=FALSE(),NormalDistance,IF(F142="Stigningsløb",StigningsløbDistance,IF(F142="Intervalløb",IntervalDistance,IF(F142="Temposkift",TemposkiftDistance,IF(F142="konkurrenceløb",KonkurrenceløbDistance,IF(F142="Distanceløb",DistanceløbDistance,"Ukendt træningstype"))))))))</f>
        <v>0.5</v>
      </c>
      <c r="L142" s="30"/>
      <c r="M142" s="31"/>
      <c r="N142" s="73"/>
    </row>
    <row r="143" spans="1:14" s="26" customFormat="1" hidden="1" outlineLevel="1" x14ac:dyDescent="0.25">
      <c r="A143" s="33"/>
      <c r="B143" s="34">
        <v>42810</v>
      </c>
      <c r="C143" s="30" t="str">
        <f t="shared" si="6"/>
        <v/>
      </c>
      <c r="D143" s="30" t="str">
        <f t="shared" si="7"/>
        <v/>
      </c>
      <c r="E143" s="30"/>
      <c r="F143" s="35" t="s">
        <v>36</v>
      </c>
      <c r="G143" s="35" t="s">
        <v>38</v>
      </c>
      <c r="H143" s="35" t="str">
        <f>IF(ISERROR(VLOOKUP(F143,Table3[[#All],[Type]],1,FALSE))=FALSE(),"",IF(F143="","",IFERROR(IFERROR(TræningsZone,StigningsløbZone),IF(F143="Intervalløb",IntervalZone,IF(F143="Temposkift",TemposkiftZone,IF(F143="Konkurrenceløb","N/A",IF(F143="Distanceløb",DistanceløbZone,"Ukendt træningstype")))))))</f>
        <v>An1</v>
      </c>
      <c r="I143" s="35" t="str">
        <f>IF(F143="Konkurrenceløb",KonkurrenceløbHastighed,IF(ISERROR(VLOOKUP(F143,Table3[[#All],[Type]],1,FALSE))=FALSE(),"",IF(F143="","",TræningsHastighed)))</f>
        <v>5:42,5</v>
      </c>
      <c r="J143" s="36">
        <f ca="1">IF(ISERROR(VLOOKUP(F143,Table3[[#All],[Type]],1,FALSE))=FALSE(),SUMIF(OFFSET(B143,1,0,50),B143,OFFSET(J143,1,0,50)),IF(F143="","",IF(ISERROR(VLOOKUP(F143,TræningsZoner!B:B,1,FALSE))=FALSE(),NormalTid,IF(F143="Stigningsløb",StigningsløbTid,IF(F143="Intervalløb",IntervalTid,IF(F143="Temposkift",TemposkiftTid,IF(F143="Konkurrenceløb",KonkurrenceløbTid,IF(F143="Distanceløb",DistanceløbTid,"Ukendt træningstype"))))))))</f>
        <v>2.8541666666666665</v>
      </c>
      <c r="K143" s="37">
        <f ca="1">IF(ISERROR(VLOOKUP(F143,Table3[[#All],[Type]],1,FALSE))=FALSE(),SUMIF(OFFSET(B143,1,0,50),B143,OFFSET(K143,1,0,50)),IF(F143="","",IF(ISERROR(VLOOKUP(F143,TræningsZoner!B:B,1,FALSE))=FALSE(),NormalDistance,IF(F143="Stigningsløb",StigningsløbDistance,IF(F143="Intervalløb",IntervalDistance,IF(F143="Temposkift",TemposkiftDistance,IF(F143="konkurrenceløb",KonkurrenceløbDistance,IF(F143="Distanceløb",DistanceløbDistance,"Ukendt træningstype"))))))))</f>
        <v>0.5</v>
      </c>
      <c r="L143" s="30"/>
      <c r="M143" s="31"/>
      <c r="N143" s="73"/>
    </row>
    <row r="144" spans="1:14" s="26" customFormat="1" hidden="1" outlineLevel="1" x14ac:dyDescent="0.25">
      <c r="A144" s="33"/>
      <c r="B144" s="34">
        <v>42810</v>
      </c>
      <c r="C144" s="30" t="str">
        <f t="shared" si="6"/>
        <v/>
      </c>
      <c r="D144" s="30" t="str">
        <f t="shared" si="7"/>
        <v/>
      </c>
      <c r="E144" s="30"/>
      <c r="F144" s="35" t="s">
        <v>36</v>
      </c>
      <c r="G144" s="35" t="s">
        <v>48</v>
      </c>
      <c r="H144" s="35" t="str">
        <f>IF(ISERROR(VLOOKUP(F144,Table3[[#All],[Type]],1,FALSE))=FALSE(),"",IF(F144="","",IFERROR(IFERROR(TræningsZone,StigningsløbZone),IF(F144="Intervalløb",IntervalZone,IF(F144="Temposkift",TemposkiftZone,IF(F144="Konkurrenceløb","N/A",IF(F144="Distanceløb",DistanceløbZone,"Ukendt træningstype")))))))</f>
        <v>Ae3</v>
      </c>
      <c r="I144" s="35" t="str">
        <f>IF(F144="Konkurrenceløb",KonkurrenceløbHastighed,IF(ISERROR(VLOOKUP(F144,Table3[[#All],[Type]],1,FALSE))=FALSE(),"",IF(F144="","",TræningsHastighed)))</f>
        <v>6:06</v>
      </c>
      <c r="J144" s="36">
        <f ca="1">IF(ISERROR(VLOOKUP(F144,Table3[[#All],[Type]],1,FALSE))=FALSE(),SUMIF(OFFSET(B144,1,0,50),B144,OFFSET(J144,1,0,50)),IF(F144="","",IF(ISERROR(VLOOKUP(F144,TræningsZoner!B:B,1,FALSE))=FALSE(),NormalTid,IF(F144="Stigningsløb",StigningsløbTid,IF(F144="Intervalløb",IntervalTid,IF(F144="Temposkift",TemposkiftTid,IF(F144="Konkurrenceløb",KonkurrenceløbTid,IF(F144="Distanceløb",DistanceløbTid,"Ukendt træningstype"))))))))</f>
        <v>3.05</v>
      </c>
      <c r="K144" s="37">
        <f ca="1">IF(ISERROR(VLOOKUP(F144,Table3[[#All],[Type]],1,FALSE))=FALSE(),SUMIF(OFFSET(B144,1,0,50),B144,OFFSET(K144,1,0,50)),IF(F144="","",IF(ISERROR(VLOOKUP(F144,TræningsZoner!B:B,1,FALSE))=FALSE(),NormalDistance,IF(F144="Stigningsløb",StigningsløbDistance,IF(F144="Intervalløb",IntervalDistance,IF(F144="Temposkift",TemposkiftDistance,IF(F144="konkurrenceløb",KonkurrenceløbDistance,IF(F144="Distanceløb",DistanceløbDistance,"Ukendt træningstype"))))))))</f>
        <v>0.5</v>
      </c>
      <c r="L144" s="30"/>
      <c r="M144" s="31"/>
      <c r="N144" s="73"/>
    </row>
    <row r="145" spans="1:14" s="26" customFormat="1" hidden="1" outlineLevel="1" x14ac:dyDescent="0.25">
      <c r="A145" s="33"/>
      <c r="B145" s="34">
        <v>42810</v>
      </c>
      <c r="C145" s="30" t="str">
        <f t="shared" si="6"/>
        <v/>
      </c>
      <c r="D145" s="30" t="str">
        <f t="shared" si="7"/>
        <v/>
      </c>
      <c r="E145" s="30"/>
      <c r="F145" s="35" t="s">
        <v>36</v>
      </c>
      <c r="G145" s="35" t="s">
        <v>38</v>
      </c>
      <c r="H145" s="35" t="str">
        <f>IF(ISERROR(VLOOKUP(F145,Table3[[#All],[Type]],1,FALSE))=FALSE(),"",IF(F145="","",IFERROR(IFERROR(TræningsZone,StigningsløbZone),IF(F145="Intervalløb",IntervalZone,IF(F145="Temposkift",TemposkiftZone,IF(F145="Konkurrenceløb","N/A",IF(F145="Distanceløb",DistanceløbZone,"Ukendt træningstype")))))))</f>
        <v>An1</v>
      </c>
      <c r="I145" s="35" t="str">
        <f>IF(F145="Konkurrenceløb",KonkurrenceløbHastighed,IF(ISERROR(VLOOKUP(F145,Table3[[#All],[Type]],1,FALSE))=FALSE(),"",IF(F145="","",TræningsHastighed)))</f>
        <v>5:42,5</v>
      </c>
      <c r="J145" s="36">
        <f ca="1">IF(ISERROR(VLOOKUP(F145,Table3[[#All],[Type]],1,FALSE))=FALSE(),SUMIF(OFFSET(B145,1,0,50),B145,OFFSET(J145,1,0,50)),IF(F145="","",IF(ISERROR(VLOOKUP(F145,TræningsZoner!B:B,1,FALSE))=FALSE(),NormalTid,IF(F145="Stigningsløb",StigningsløbTid,IF(F145="Intervalløb",IntervalTid,IF(F145="Temposkift",TemposkiftTid,IF(F145="Konkurrenceløb",KonkurrenceløbTid,IF(F145="Distanceløb",DistanceløbTid,"Ukendt træningstype"))))))))</f>
        <v>2.8541666666666665</v>
      </c>
      <c r="K145" s="37">
        <f ca="1">IF(ISERROR(VLOOKUP(F145,Table3[[#All],[Type]],1,FALSE))=FALSE(),SUMIF(OFFSET(B145,1,0,50),B145,OFFSET(K145,1,0,50)),IF(F145="","",IF(ISERROR(VLOOKUP(F145,TræningsZoner!B:B,1,FALSE))=FALSE(),NormalDistance,IF(F145="Stigningsløb",StigningsløbDistance,IF(F145="Intervalløb",IntervalDistance,IF(F145="Temposkift",TemposkiftDistance,IF(F145="konkurrenceløb",KonkurrenceløbDistance,IF(F145="Distanceløb",DistanceløbDistance,"Ukendt træningstype"))))))))</f>
        <v>0.5</v>
      </c>
      <c r="L145" s="30"/>
      <c r="M145" s="31"/>
      <c r="N145" s="73"/>
    </row>
    <row r="146" spans="1:14" s="26" customFormat="1" hidden="1" outlineLevel="1" x14ac:dyDescent="0.25">
      <c r="A146" s="33"/>
      <c r="B146" s="34">
        <v>42810</v>
      </c>
      <c r="C146" s="30" t="str">
        <f t="shared" si="6"/>
        <v/>
      </c>
      <c r="D146" s="30" t="str">
        <f t="shared" si="7"/>
        <v/>
      </c>
      <c r="E146" s="30"/>
      <c r="F146" s="35" t="s">
        <v>41</v>
      </c>
      <c r="G146" s="35" t="s">
        <v>43</v>
      </c>
      <c r="H146" s="35" t="str">
        <f>IF(ISERROR(VLOOKUP(F146,Table3[[#All],[Type]],1,FALSE))=FALSE(),"",IF(F146="","",IFERROR(IFERROR(TræningsZone,StigningsløbZone),IF(F146="Intervalløb",IntervalZone,IF(F146="Temposkift",TemposkiftZone,IF(F146="Konkurrenceløb","N/A",IF(F146="Distanceløb",DistanceløbZone,"Ukendt træningstype")))))))</f>
        <v>Rest</v>
      </c>
      <c r="I146" s="35" t="str">
        <f>IF(F146="Konkurrenceløb",KonkurrenceløbHastighed,IF(ISERROR(VLOOKUP(F146,Table3[[#All],[Type]],1,FALSE))=FALSE(),"",IF(F146="","",TræningsHastighed)))</f>
        <v>9:59,5</v>
      </c>
      <c r="J146" s="36">
        <f ca="1">IF(ISERROR(VLOOKUP(F146,Table3[[#All],[Type]],1,FALSE))=FALSE(),SUMIF(OFFSET(B146,1,0,50),B146,OFFSET(J146,1,0,50)),IF(F146="","",IF(ISERROR(VLOOKUP(F146,TræningsZoner!B:B,1,FALSE))=FALSE(),NormalTid,IF(F146="Stigningsløb",StigningsløbTid,IF(F146="Intervalløb",IntervalTid,IF(F146="Temposkift",TemposkiftTid,IF(F146="Konkurrenceløb",KonkurrenceløbTid,IF(F146="Distanceløb",DistanceløbTid,"Ukendt træningstype"))))))))</f>
        <v>5</v>
      </c>
      <c r="K146" s="37">
        <f ca="1">IF(ISERROR(VLOOKUP(F146,Table3[[#All],[Type]],1,FALSE))=FALSE(),SUMIF(OFFSET(B146,1,0,50),B146,OFFSET(K146,1,0,50)),IF(F146="","",IF(ISERROR(VLOOKUP(F146,TræningsZoner!B:B,1,FALSE))=FALSE(),NormalDistance,IF(F146="Stigningsløb",StigningsløbDistance,IF(F146="Intervalløb",IntervalDistance,IF(F146="Temposkift",TemposkiftDistance,IF(F146="konkurrenceløb",KonkurrenceløbDistance,IF(F146="Distanceløb",DistanceløbDistance,"Ukendt træningstype"))))))))</f>
        <v>0.50041701417848206</v>
      </c>
      <c r="L146" s="30"/>
      <c r="M146" s="31"/>
      <c r="N146" s="73"/>
    </row>
    <row r="147" spans="1:14" s="26" customFormat="1" hidden="1" outlineLevel="1" x14ac:dyDescent="0.25">
      <c r="A147" s="33"/>
      <c r="B147" s="34">
        <v>42810</v>
      </c>
      <c r="C147" s="30" t="str">
        <f t="shared" si="6"/>
        <v/>
      </c>
      <c r="D147" s="30" t="str">
        <f t="shared" si="7"/>
        <v/>
      </c>
      <c r="E147" s="30"/>
      <c r="F147" s="35" t="s">
        <v>36</v>
      </c>
      <c r="G147" s="35" t="s">
        <v>48</v>
      </c>
      <c r="H147" s="35" t="str">
        <f>IF(ISERROR(VLOOKUP(F147,Table3[[#All],[Type]],1,FALSE))=FALSE(),"",IF(F147="","",IFERROR(IFERROR(TræningsZone,StigningsløbZone),IF(F147="Intervalløb",IntervalZone,IF(F147="Temposkift",TemposkiftZone,IF(F147="Konkurrenceløb","N/A",IF(F147="Distanceløb",DistanceløbZone,"Ukendt træningstype")))))))</f>
        <v>Ae3</v>
      </c>
      <c r="I147" s="35" t="str">
        <f>IF(F147="Konkurrenceløb",KonkurrenceløbHastighed,IF(ISERROR(VLOOKUP(F147,Table3[[#All],[Type]],1,FALSE))=FALSE(),"",IF(F147="","",TræningsHastighed)))</f>
        <v>6:06</v>
      </c>
      <c r="J147" s="36">
        <f ca="1">IF(ISERROR(VLOOKUP(F147,Table3[[#All],[Type]],1,FALSE))=FALSE(),SUMIF(OFFSET(B147,1,0,50),B147,OFFSET(J147,1,0,50)),IF(F147="","",IF(ISERROR(VLOOKUP(F147,TræningsZoner!B:B,1,FALSE))=FALSE(),NormalTid,IF(F147="Stigningsløb",StigningsløbTid,IF(F147="Intervalløb",IntervalTid,IF(F147="Temposkift",TemposkiftTid,IF(F147="Konkurrenceløb",KonkurrenceløbTid,IF(F147="Distanceløb",DistanceløbTid,"Ukendt træningstype"))))))))</f>
        <v>3.05</v>
      </c>
      <c r="K147" s="37">
        <f ca="1">IF(ISERROR(VLOOKUP(F147,Table3[[#All],[Type]],1,FALSE))=FALSE(),SUMIF(OFFSET(B147,1,0,50),B147,OFFSET(K147,1,0,50)),IF(F147="","",IF(ISERROR(VLOOKUP(F147,TræningsZoner!B:B,1,FALSE))=FALSE(),NormalDistance,IF(F147="Stigningsløb",StigningsløbDistance,IF(F147="Intervalløb",IntervalDistance,IF(F147="Temposkift",TemposkiftDistance,IF(F147="konkurrenceløb",KonkurrenceløbDistance,IF(F147="Distanceløb",DistanceløbDistance,"Ukendt træningstype"))))))))</f>
        <v>0.5</v>
      </c>
      <c r="L147" s="30"/>
      <c r="M147" s="31"/>
      <c r="N147" s="73"/>
    </row>
    <row r="148" spans="1:14" s="26" customFormat="1" hidden="1" outlineLevel="1" x14ac:dyDescent="0.25">
      <c r="A148" s="33"/>
      <c r="B148" s="34">
        <v>42810</v>
      </c>
      <c r="C148" s="30" t="str">
        <f t="shared" si="6"/>
        <v/>
      </c>
      <c r="D148" s="30" t="str">
        <f t="shared" si="7"/>
        <v/>
      </c>
      <c r="E148" s="30"/>
      <c r="F148" s="35" t="s">
        <v>36</v>
      </c>
      <c r="G148" s="35" t="s">
        <v>38</v>
      </c>
      <c r="H148" s="35" t="str">
        <f>IF(ISERROR(VLOOKUP(F148,Table3[[#All],[Type]],1,FALSE))=FALSE(),"",IF(F148="","",IFERROR(IFERROR(TræningsZone,StigningsløbZone),IF(F148="Intervalløb",IntervalZone,IF(F148="Temposkift",TemposkiftZone,IF(F148="Konkurrenceløb","N/A",IF(F148="Distanceløb",DistanceløbZone,"Ukendt træningstype")))))))</f>
        <v>An1</v>
      </c>
      <c r="I148" s="35" t="str">
        <f>IF(F148="Konkurrenceløb",KonkurrenceløbHastighed,IF(ISERROR(VLOOKUP(F148,Table3[[#All],[Type]],1,FALSE))=FALSE(),"",IF(F148="","",TræningsHastighed)))</f>
        <v>5:42,5</v>
      </c>
      <c r="J148" s="36">
        <f ca="1">IF(ISERROR(VLOOKUP(F148,Table3[[#All],[Type]],1,FALSE))=FALSE(),SUMIF(OFFSET(B148,1,0,50),B148,OFFSET(J148,1,0,50)),IF(F148="","",IF(ISERROR(VLOOKUP(F148,TræningsZoner!B:B,1,FALSE))=FALSE(),NormalTid,IF(F148="Stigningsløb",StigningsløbTid,IF(F148="Intervalløb",IntervalTid,IF(F148="Temposkift",TemposkiftTid,IF(F148="Konkurrenceløb",KonkurrenceløbTid,IF(F148="Distanceløb",DistanceløbTid,"Ukendt træningstype"))))))))</f>
        <v>2.8541666666666665</v>
      </c>
      <c r="K148" s="37">
        <f ca="1">IF(ISERROR(VLOOKUP(F148,Table3[[#All],[Type]],1,FALSE))=FALSE(),SUMIF(OFFSET(B148,1,0,50),B148,OFFSET(K148,1,0,50)),IF(F148="","",IF(ISERROR(VLOOKUP(F148,TræningsZoner!B:B,1,FALSE))=FALSE(),NormalDistance,IF(F148="Stigningsløb",StigningsløbDistance,IF(F148="Intervalløb",IntervalDistance,IF(F148="Temposkift",TemposkiftDistance,IF(F148="konkurrenceløb",KonkurrenceløbDistance,IF(F148="Distanceløb",DistanceløbDistance,"Ukendt træningstype"))))))))</f>
        <v>0.5</v>
      </c>
      <c r="L148" s="30"/>
      <c r="M148" s="31"/>
      <c r="N148" s="73"/>
    </row>
    <row r="149" spans="1:14" s="26" customFormat="1" hidden="1" outlineLevel="1" x14ac:dyDescent="0.25">
      <c r="A149" s="33"/>
      <c r="B149" s="34">
        <v>42810</v>
      </c>
      <c r="C149" s="30" t="str">
        <f t="shared" si="6"/>
        <v/>
      </c>
      <c r="D149" s="30" t="str">
        <f t="shared" si="7"/>
        <v/>
      </c>
      <c r="E149" s="30"/>
      <c r="F149" s="35" t="s">
        <v>36</v>
      </c>
      <c r="G149" s="35" t="s">
        <v>48</v>
      </c>
      <c r="H149" s="35" t="str">
        <f>IF(ISERROR(VLOOKUP(F149,Table3[[#All],[Type]],1,FALSE))=FALSE(),"",IF(F149="","",IFERROR(IFERROR(TræningsZone,StigningsløbZone),IF(F149="Intervalløb",IntervalZone,IF(F149="Temposkift",TemposkiftZone,IF(F149="Konkurrenceløb","N/A",IF(F149="Distanceløb",DistanceløbZone,"Ukendt træningstype")))))))</f>
        <v>Ae3</v>
      </c>
      <c r="I149" s="35" t="str">
        <f>IF(F149="Konkurrenceløb",KonkurrenceløbHastighed,IF(ISERROR(VLOOKUP(F149,Table3[[#All],[Type]],1,FALSE))=FALSE(),"",IF(F149="","",TræningsHastighed)))</f>
        <v>6:06</v>
      </c>
      <c r="J149" s="36">
        <f ca="1">IF(ISERROR(VLOOKUP(F149,Table3[[#All],[Type]],1,FALSE))=FALSE(),SUMIF(OFFSET(B149,1,0,50),B149,OFFSET(J149,1,0,50)),IF(F149="","",IF(ISERROR(VLOOKUP(F149,TræningsZoner!B:B,1,FALSE))=FALSE(),NormalTid,IF(F149="Stigningsløb",StigningsløbTid,IF(F149="Intervalløb",IntervalTid,IF(F149="Temposkift",TemposkiftTid,IF(F149="Konkurrenceløb",KonkurrenceløbTid,IF(F149="Distanceløb",DistanceløbTid,"Ukendt træningstype"))))))))</f>
        <v>3.05</v>
      </c>
      <c r="K149" s="37">
        <f ca="1">IF(ISERROR(VLOOKUP(F149,Table3[[#All],[Type]],1,FALSE))=FALSE(),SUMIF(OFFSET(B149,1,0,50),B149,OFFSET(K149,1,0,50)),IF(F149="","",IF(ISERROR(VLOOKUP(F149,TræningsZoner!B:B,1,FALSE))=FALSE(),NormalDistance,IF(F149="Stigningsløb",StigningsløbDistance,IF(F149="Intervalløb",IntervalDistance,IF(F149="Temposkift",TemposkiftDistance,IF(F149="konkurrenceløb",KonkurrenceløbDistance,IF(F149="Distanceløb",DistanceløbDistance,"Ukendt træningstype"))))))))</f>
        <v>0.5</v>
      </c>
      <c r="L149" s="30"/>
      <c r="M149" s="31"/>
      <c r="N149" s="73"/>
    </row>
    <row r="150" spans="1:14" s="26" customFormat="1" hidden="1" outlineLevel="1" x14ac:dyDescent="0.25">
      <c r="A150" s="33"/>
      <c r="B150" s="34">
        <v>42810</v>
      </c>
      <c r="C150" s="30" t="str">
        <f t="shared" si="6"/>
        <v/>
      </c>
      <c r="D150" s="30" t="str">
        <f t="shared" si="7"/>
        <v/>
      </c>
      <c r="E150" s="30"/>
      <c r="F150" s="35" t="s">
        <v>36</v>
      </c>
      <c r="G150" s="35" t="s">
        <v>38</v>
      </c>
      <c r="H150" s="35" t="str">
        <f>IF(ISERROR(VLOOKUP(F150,Table3[[#All],[Type]],1,FALSE))=FALSE(),"",IF(F150="","",IFERROR(IFERROR(TræningsZone,StigningsløbZone),IF(F150="Intervalløb",IntervalZone,IF(F150="Temposkift",TemposkiftZone,IF(F150="Konkurrenceløb","N/A",IF(F150="Distanceløb",DistanceløbZone,"Ukendt træningstype")))))))</f>
        <v>An1</v>
      </c>
      <c r="I150" s="35" t="str">
        <f>IF(F150="Konkurrenceløb",KonkurrenceløbHastighed,IF(ISERROR(VLOOKUP(F150,Table3[[#All],[Type]],1,FALSE))=FALSE(),"",IF(F150="","",TræningsHastighed)))</f>
        <v>5:42,5</v>
      </c>
      <c r="J150" s="36">
        <f ca="1">IF(ISERROR(VLOOKUP(F150,Table3[[#All],[Type]],1,FALSE))=FALSE(),SUMIF(OFFSET(B150,1,0,50),B150,OFFSET(J150,1,0,50)),IF(F150="","",IF(ISERROR(VLOOKUP(F150,TræningsZoner!B:B,1,FALSE))=FALSE(),NormalTid,IF(F150="Stigningsløb",StigningsløbTid,IF(F150="Intervalløb",IntervalTid,IF(F150="Temposkift",TemposkiftTid,IF(F150="Konkurrenceløb",KonkurrenceløbTid,IF(F150="Distanceløb",DistanceløbTid,"Ukendt træningstype"))))))))</f>
        <v>2.8541666666666665</v>
      </c>
      <c r="K150" s="37">
        <f ca="1">IF(ISERROR(VLOOKUP(F150,Table3[[#All],[Type]],1,FALSE))=FALSE(),SUMIF(OFFSET(B150,1,0,50),B150,OFFSET(K150,1,0,50)),IF(F150="","",IF(ISERROR(VLOOKUP(F150,TræningsZoner!B:B,1,FALSE))=FALSE(),NormalDistance,IF(F150="Stigningsløb",StigningsløbDistance,IF(F150="Intervalløb",IntervalDistance,IF(F150="Temposkift",TemposkiftDistance,IF(F150="konkurrenceløb",KonkurrenceløbDistance,IF(F150="Distanceløb",DistanceløbDistance,"Ukendt træningstype"))))))))</f>
        <v>0.5</v>
      </c>
      <c r="L150" s="30"/>
      <c r="M150" s="31"/>
      <c r="N150" s="73"/>
    </row>
    <row r="151" spans="1:14" s="26" customFormat="1" hidden="1" outlineLevel="1" x14ac:dyDescent="0.25">
      <c r="A151" s="33"/>
      <c r="B151" s="34">
        <v>42810</v>
      </c>
      <c r="C151" s="30" t="str">
        <f t="shared" si="6"/>
        <v/>
      </c>
      <c r="D151" s="30" t="str">
        <f t="shared" si="7"/>
        <v/>
      </c>
      <c r="E151" s="30"/>
      <c r="F151" s="35" t="s">
        <v>23</v>
      </c>
      <c r="G151" s="35" t="s">
        <v>26</v>
      </c>
      <c r="H151" s="35" t="str">
        <f>IF(ISERROR(VLOOKUP(F151,Table3[[#All],[Type]],1,FALSE))=FALSE(),"",IF(F151="","",IFERROR(IFERROR(TræningsZone,StigningsløbZone),IF(F151="Intervalløb",IntervalZone,IF(F151="Temposkift",TemposkiftZone,IF(F151="Konkurrenceløb","N/A",IF(F151="Distanceløb",DistanceløbZone,"Ukendt træningstype")))))))</f>
        <v>Ae1</v>
      </c>
      <c r="I151" s="35" t="str">
        <f>IF(F151="Konkurrenceløb",KonkurrenceløbHastighed,IF(ISERROR(VLOOKUP(F151,Table3[[#All],[Type]],1,FALSE))=FALSE(),"",IF(F151="","",TræningsHastighed)))</f>
        <v>7:07,5</v>
      </c>
      <c r="J151" s="36">
        <f ca="1">IF(ISERROR(VLOOKUP(F151,Table3[[#All],[Type]],1,FALSE))=FALSE(),SUMIF(OFFSET(B151,1,0,50),B151,OFFSET(J151,1,0,50)),IF(F151="","",IF(ISERROR(VLOOKUP(F151,TræningsZoner!B:B,1,FALSE))=FALSE(),NormalTid,IF(F151="Stigningsløb",StigningsløbTid,IF(F151="Intervalløb",IntervalTid,IF(F151="Temposkift",TemposkiftTid,IF(F151="Konkurrenceløb",KonkurrenceløbTid,IF(F151="Distanceløb",DistanceløbTid,"Ukendt træningstype"))))))))</f>
        <v>15</v>
      </c>
      <c r="K151" s="37">
        <f ca="1">IF(ISERROR(VLOOKUP(F151,Table3[[#All],[Type]],1,FALSE))=FALSE(),SUMIF(OFFSET(B151,1,0,50),B151,OFFSET(K151,1,0,50)),IF(F151="","",IF(ISERROR(VLOOKUP(F151,TræningsZoner!B:B,1,FALSE))=FALSE(),NormalDistance,IF(F151="Stigningsløb",StigningsløbDistance,IF(F151="Intervalløb",IntervalDistance,IF(F151="Temposkift",TemposkiftDistance,IF(F151="konkurrenceløb",KonkurrenceløbDistance,IF(F151="Distanceløb",DistanceløbDistance,"Ukendt træningstype"))))))))</f>
        <v>2.1052631578947367</v>
      </c>
      <c r="L151" s="30"/>
      <c r="M151" s="31"/>
      <c r="N151" s="73"/>
    </row>
    <row r="152" spans="1:14" collapsed="1" x14ac:dyDescent="0.25">
      <c r="A152" s="28">
        <f t="shared" si="3"/>
        <v>42808</v>
      </c>
      <c r="B152" s="29">
        <v>42808</v>
      </c>
      <c r="C152" s="30">
        <f t="shared" si="6"/>
        <v>12</v>
      </c>
      <c r="D152" s="30">
        <f t="shared" si="7"/>
        <v>2017</v>
      </c>
      <c r="E152" s="30" t="s">
        <v>75</v>
      </c>
      <c r="F152" s="31" t="s">
        <v>22</v>
      </c>
      <c r="G152" s="31"/>
      <c r="H152" s="31" t="str">
        <f>IF(ISERROR(VLOOKUP(F152,Table3[[#All],[Type]],1,FALSE))=FALSE(),"",IF(F152="","",IFERROR(IFERROR(TræningsZone,StigningsløbZone),IF(F152="Intervalløb",IntervalZone,IF(F152="Temposkift",TemposkiftZone,IF(F152="Konkurrenceløb","N/A",IF(F152="Distanceløb",DistanceløbZone,"Ukendt træningstype")))))))</f>
        <v/>
      </c>
      <c r="I152" s="31" t="str">
        <f>IF(F152="Konkurrenceløb",KonkurrenceløbHastighed,IF(ISERROR(VLOOKUP(F152,Table3[[#All],[Type]],1,FALSE))=FALSE(),"",IF(F152="","",TræningsHastighed)))</f>
        <v/>
      </c>
      <c r="J152" s="30">
        <f ca="1">IF(ISERROR(VLOOKUP(F152,Table3[[#All],[Type]],1,FALSE))=FALSE(),SUMIF(OFFSET(B152,1,0,50),B152,OFFSET(J152,1,0,50)),IF(F152="","",IF(ISERROR(VLOOKUP(F152,TræningsZoner!B:B,1,FALSE))=FALSE(),NormalTid,IF(F152="Stigningsløb",StigningsløbTid,IF(F152="Intervalløb",IntervalTid,IF(F152="Temposkift",TemposkiftTid,IF(F152="Konkurrenceløb",KonkurrenceløbTid,IF(F152="Distanceløb",DistanceløbTid,"Ukendt træningstype"))))))))</f>
        <v>65</v>
      </c>
      <c r="K152" s="32">
        <f ca="1">IF(ISERROR(VLOOKUP(F152,Table3[[#All],[Type]],1,FALSE))=FALSE(),SUMIF(OFFSET(B152,1,0,50),B152,OFFSET(K152,1,0,50)),IF(F152="","",IF(ISERROR(VLOOKUP(F152,TræningsZoner!B:B,1,FALSE))=FALSE(),NormalDistance,IF(F152="Stigningsløb",StigningsløbDistance,IF(F152="Intervalløb",IntervalDistance,IF(F152="Temposkift",TemposkiftDistance,IF(F152="konkurrenceløb",KonkurrenceløbDistance,IF(F152="Distanceløb",DistanceløbDistance,"Ukendt træningstype"))))))))</f>
        <v>9.3931406264879449</v>
      </c>
      <c r="L152" s="30"/>
      <c r="M152" s="31"/>
      <c r="N152" s="73"/>
    </row>
    <row r="153" spans="1:14" hidden="1" outlineLevel="1" x14ac:dyDescent="0.25">
      <c r="A153" s="28"/>
      <c r="B153" s="34">
        <v>42808</v>
      </c>
      <c r="C153" s="30" t="str">
        <f t="shared" si="6"/>
        <v/>
      </c>
      <c r="D153" s="30" t="str">
        <f t="shared" si="7"/>
        <v/>
      </c>
      <c r="E153" s="30"/>
      <c r="F153" s="35" t="s">
        <v>23</v>
      </c>
      <c r="G153" s="35" t="s">
        <v>33</v>
      </c>
      <c r="H153" s="35" t="str">
        <f>IF(ISERROR(VLOOKUP(F153,Table3[[#All],[Type]],1,FALSE))=FALSE(),"",IF(F153="","",IFERROR(IFERROR(TræningsZone,StigningsløbZone),IF(F153="Intervalløb",IntervalZone,IF(F153="Temposkift",TemposkiftZone,IF(F153="Konkurrenceløb","N/A",IF(F153="Distanceløb",DistanceløbZone,"Ukendt træningstype")))))))</f>
        <v>Ae1</v>
      </c>
      <c r="I153" s="35" t="str">
        <f>IF(F153="Konkurrenceløb",KonkurrenceløbHastighed,IF(ISERROR(VLOOKUP(F153,Table3[[#All],[Type]],1,FALSE))=FALSE(),"",IF(F153="","",TræningsHastighed)))</f>
        <v>7:07,5</v>
      </c>
      <c r="J153" s="36">
        <f ca="1">IF(ISERROR(VLOOKUP(F153,Table3[[#All],[Type]],1,FALSE))=FALSE(),SUMIF(OFFSET(B153,1,0,50),B153,OFFSET(J153,1,0,50)),IF(F153="","",IF(ISERROR(VLOOKUP(F153,TræningsZoner!B:B,1,FALSE))=FALSE(),NormalTid,IF(F153="Stigningsløb",StigningsløbTid,IF(F153="Intervalløb",IntervalTid,IF(F153="Temposkift",TemposkiftTid,IF(F153="Konkurrenceløb",KonkurrenceløbTid,IF(F153="Distanceløb",DistanceløbTid,"Ukendt træningstype"))))))))</f>
        <v>20</v>
      </c>
      <c r="K153" s="37">
        <f ca="1">IF(ISERROR(VLOOKUP(F153,Table3[[#All],[Type]],1,FALSE))=FALSE(),SUMIF(OFFSET(B153,1,0,50),B153,OFFSET(K153,1,0,50)),IF(F153="","",IF(ISERROR(VLOOKUP(F153,TræningsZoner!B:B,1,FALSE))=FALSE(),NormalDistance,IF(F153="Stigningsløb",StigningsløbDistance,IF(F153="Intervalløb",IntervalDistance,IF(F153="Temposkift",TemposkiftDistance,IF(F153="konkurrenceløb",KonkurrenceløbDistance,IF(F153="Distanceløb",DistanceløbDistance,"Ukendt træningstype"))))))))</f>
        <v>2.807017543859649</v>
      </c>
      <c r="L153" s="30"/>
      <c r="M153" s="31"/>
      <c r="N153" s="73"/>
    </row>
    <row r="154" spans="1:14" hidden="1" outlineLevel="1" x14ac:dyDescent="0.25">
      <c r="A154" s="28"/>
      <c r="B154" s="34">
        <v>42808</v>
      </c>
      <c r="C154" s="30" t="str">
        <f t="shared" si="6"/>
        <v/>
      </c>
      <c r="D154" s="30" t="str">
        <f t="shared" si="7"/>
        <v/>
      </c>
      <c r="E154" s="30"/>
      <c r="F154" s="35" t="s">
        <v>86</v>
      </c>
      <c r="G154" s="35" t="s">
        <v>34</v>
      </c>
      <c r="H154" s="35" t="str">
        <f>IF(ISERROR(VLOOKUP(F154,Table3[[#All],[Type]],1,FALSE))=FALSE(),"",IF(F154="","",IFERROR(IFERROR(TræningsZone,StigningsløbZone),IF(F154="Intervalløb",IntervalZone,IF(F154="Temposkift",TemposkiftZone,IF(F154="Konkurrenceløb","N/A",IF(F154="Distanceløb",DistanceløbZone,"Ukendt træningstype")))))))</f>
        <v>Ae3</v>
      </c>
      <c r="I154" s="35" t="str">
        <f>IF(F154="Konkurrenceløb",KonkurrenceløbHastighed,IF(ISERROR(VLOOKUP(F154,Table3[[#All],[Type]],1,FALSE))=FALSE(),"",IF(F154="","",TræningsHastighed)))</f>
        <v>6:06</v>
      </c>
      <c r="J154" s="36">
        <f ca="1">IF(ISERROR(VLOOKUP(F154,Table3[[#All],[Type]],1,FALSE))=FALSE(),SUMIF(OFFSET(B154,1,0,50),B154,OFFSET(J154,1,0,50)),IF(F154="","",IF(ISERROR(VLOOKUP(F154,TræningsZoner!B:B,1,FALSE))=FALSE(),NormalTid,IF(F154="Stigningsløb",StigningsløbTid,IF(F154="Intervalløb",IntervalTid,IF(F154="Temposkift",TemposkiftTid,IF(F154="Konkurrenceløb",KonkurrenceløbTid,IF(F154="Distanceløb",DistanceløbTid,"Ukendt træningstype"))))))))</f>
        <v>10</v>
      </c>
      <c r="K154" s="37">
        <f ca="1">IF(ISERROR(VLOOKUP(F154,Table3[[#All],[Type]],1,FALSE))=FALSE(),SUMIF(OFFSET(B154,1,0,50),B154,OFFSET(K154,1,0,50)),IF(F154="","",IF(ISERROR(VLOOKUP(F154,TræningsZoner!B:B,1,FALSE))=FALSE(),NormalDistance,IF(F154="Stigningsløb",StigningsløbDistance,IF(F154="Intervalløb",IntervalDistance,IF(F154="Temposkift",TemposkiftDistance,IF(F154="konkurrenceløb",KonkurrenceløbDistance,IF(F154="Distanceløb",DistanceløbDistance,"Ukendt træningstype"))))))))</f>
        <v>1.639344262295082</v>
      </c>
      <c r="L154" s="30"/>
      <c r="M154" s="31"/>
      <c r="N154" s="73"/>
    </row>
    <row r="155" spans="1:14" hidden="1" outlineLevel="1" x14ac:dyDescent="0.25">
      <c r="A155" s="28"/>
      <c r="B155" s="34">
        <v>42808</v>
      </c>
      <c r="C155" s="30" t="str">
        <f t="shared" si="6"/>
        <v/>
      </c>
      <c r="D155" s="30" t="str">
        <f t="shared" si="7"/>
        <v/>
      </c>
      <c r="E155" s="30"/>
      <c r="F155" s="35" t="s">
        <v>41</v>
      </c>
      <c r="G155" s="35" t="s">
        <v>87</v>
      </c>
      <c r="H155" s="35" t="str">
        <f>IF(ISERROR(VLOOKUP(F155,Table3[[#All],[Type]],1,FALSE))=FALSE(),"",IF(F155="","",IFERROR(IFERROR(TræningsZone,StigningsløbZone),IF(F155="Intervalløb",IntervalZone,IF(F155="Temposkift",TemposkiftZone,IF(F155="Konkurrenceløb","N/A",IF(F155="Distanceløb",DistanceløbZone,"Ukendt træningstype")))))))</f>
        <v>Rest</v>
      </c>
      <c r="I155" s="35" t="str">
        <f>IF(F155="Konkurrenceløb",KonkurrenceløbHastighed,IF(ISERROR(VLOOKUP(F155,Table3[[#All],[Type]],1,FALSE))=FALSE(),"",IF(F155="","",TræningsHastighed)))</f>
        <v>9:59,5</v>
      </c>
      <c r="J155" s="36">
        <f ca="1">IF(ISERROR(VLOOKUP(F155,Table3[[#All],[Type]],1,FALSE))=FALSE(),SUMIF(OFFSET(B155,1,0,50),B155,OFFSET(J155,1,0,50)),IF(F155="","",IF(ISERROR(VLOOKUP(F155,TræningsZoner!B:B,1,FALSE))=FALSE(),NormalTid,IF(F155="Stigningsløb",StigningsløbTid,IF(F155="Intervalløb",IntervalTid,IF(F155="Temposkift",TemposkiftTid,IF(F155="Konkurrenceløb",KonkurrenceløbTid,IF(F155="Distanceløb",DistanceløbTid,"Ukendt træningstype"))))))))</f>
        <v>5</v>
      </c>
      <c r="K155" s="37">
        <f ca="1">IF(ISERROR(VLOOKUP(F155,Table3[[#All],[Type]],1,FALSE))=FALSE(),SUMIF(OFFSET(B155,1,0,50),B155,OFFSET(K155,1,0,50)),IF(F155="","",IF(ISERROR(VLOOKUP(F155,TræningsZoner!B:B,1,FALSE))=FALSE(),NormalDistance,IF(F155="Stigningsløb",StigningsløbDistance,IF(F155="Intervalløb",IntervalDistance,IF(F155="Temposkift",TemposkiftDistance,IF(F155="konkurrenceløb",KonkurrenceløbDistance,IF(F155="Distanceløb",DistanceløbDistance,"Ukendt træningstype"))))))))</f>
        <v>0.50041701417848206</v>
      </c>
      <c r="L155" s="30"/>
      <c r="M155" s="31"/>
      <c r="N155" s="73"/>
    </row>
    <row r="156" spans="1:14" hidden="1" outlineLevel="1" x14ac:dyDescent="0.25">
      <c r="A156" s="28"/>
      <c r="B156" s="34">
        <v>42808</v>
      </c>
      <c r="C156" s="30" t="str">
        <f t="shared" si="6"/>
        <v/>
      </c>
      <c r="D156" s="30" t="str">
        <f t="shared" si="7"/>
        <v/>
      </c>
      <c r="E156" s="30"/>
      <c r="F156" s="35" t="s">
        <v>86</v>
      </c>
      <c r="G156" s="35" t="s">
        <v>34</v>
      </c>
      <c r="H156" s="35" t="str">
        <f>IF(ISERROR(VLOOKUP(F156,Table3[[#All],[Type]],1,FALSE))=FALSE(),"",IF(F156="","",IFERROR(IFERROR(TræningsZone,StigningsløbZone),IF(F156="Intervalløb",IntervalZone,IF(F156="Temposkift",TemposkiftZone,IF(F156="Konkurrenceløb","N/A",IF(F156="Distanceløb",DistanceløbZone,"Ukendt træningstype")))))))</f>
        <v>Ae3</v>
      </c>
      <c r="I156" s="35" t="str">
        <f>IF(F156="Konkurrenceløb",KonkurrenceløbHastighed,IF(ISERROR(VLOOKUP(F156,Table3[[#All],[Type]],1,FALSE))=FALSE(),"",IF(F156="","",TræningsHastighed)))</f>
        <v>6:06</v>
      </c>
      <c r="J156" s="36">
        <f ca="1">IF(ISERROR(VLOOKUP(F156,Table3[[#All],[Type]],1,FALSE))=FALSE(),SUMIF(OFFSET(B156,1,0,50),B156,OFFSET(J156,1,0,50)),IF(F156="","",IF(ISERROR(VLOOKUP(F156,TræningsZoner!B:B,1,FALSE))=FALSE(),NormalTid,IF(F156="Stigningsløb",StigningsløbTid,IF(F156="Intervalløb",IntervalTid,IF(F156="Temposkift",TemposkiftTid,IF(F156="Konkurrenceløb",KonkurrenceløbTid,IF(F156="Distanceløb",DistanceløbTid,"Ukendt træningstype"))))))))</f>
        <v>10</v>
      </c>
      <c r="K156" s="37">
        <f ca="1">IF(ISERROR(VLOOKUP(F156,Table3[[#All],[Type]],1,FALSE))=FALSE(),SUMIF(OFFSET(B156,1,0,50),B156,OFFSET(K156,1,0,50)),IF(F156="","",IF(ISERROR(VLOOKUP(F156,TræningsZoner!B:B,1,FALSE))=FALSE(),NormalDistance,IF(F156="Stigningsløb",StigningsløbDistance,IF(F156="Intervalløb",IntervalDistance,IF(F156="Temposkift",TemposkiftDistance,IF(F156="konkurrenceløb",KonkurrenceløbDistance,IF(F156="Distanceløb",DistanceløbDistance,"Ukendt træningstype"))))))))</f>
        <v>1.639344262295082</v>
      </c>
      <c r="L156" s="30"/>
      <c r="M156" s="31"/>
      <c r="N156" s="73"/>
    </row>
    <row r="157" spans="1:14" hidden="1" outlineLevel="1" x14ac:dyDescent="0.25">
      <c r="A157" s="28"/>
      <c r="B157" s="34">
        <v>42808</v>
      </c>
      <c r="C157" s="30" t="str">
        <f t="shared" si="6"/>
        <v/>
      </c>
      <c r="D157" s="30" t="str">
        <f t="shared" si="7"/>
        <v/>
      </c>
      <c r="E157" s="30"/>
      <c r="F157" s="35" t="s">
        <v>23</v>
      </c>
      <c r="G157" s="35" t="s">
        <v>33</v>
      </c>
      <c r="H157" s="35" t="str">
        <f>IF(ISERROR(VLOOKUP(F157,Table3[[#All],[Type]],1,FALSE))=FALSE(),"",IF(F157="","",IFERROR(IFERROR(TræningsZone,StigningsløbZone),IF(F157="Intervalløb",IntervalZone,IF(F157="Temposkift",TemposkiftZone,IF(F157="Konkurrenceløb","N/A",IF(F157="Distanceløb",DistanceløbZone,"Ukendt træningstype")))))))</f>
        <v>Ae1</v>
      </c>
      <c r="I157" s="35" t="str">
        <f>IF(F157="Konkurrenceløb",KonkurrenceløbHastighed,IF(ISERROR(VLOOKUP(F157,Table3[[#All],[Type]],1,FALSE))=FALSE(),"",IF(F157="","",TræningsHastighed)))</f>
        <v>7:07,5</v>
      </c>
      <c r="J157" s="36">
        <f ca="1">IF(ISERROR(VLOOKUP(F157,Table3[[#All],[Type]],1,FALSE))=FALSE(),SUMIF(OFFSET(B157,1,0,50),B157,OFFSET(J157,1,0,50)),IF(F157="","",IF(ISERROR(VLOOKUP(F157,TræningsZoner!B:B,1,FALSE))=FALSE(),NormalTid,IF(F157="Stigningsløb",StigningsløbTid,IF(F157="Intervalløb",IntervalTid,IF(F157="Temposkift",TemposkiftTid,IF(F157="Konkurrenceløb",KonkurrenceløbTid,IF(F157="Distanceløb",DistanceløbTid,"Ukendt træningstype"))))))))</f>
        <v>20</v>
      </c>
      <c r="K157" s="37">
        <f ca="1">IF(ISERROR(VLOOKUP(F157,Table3[[#All],[Type]],1,FALSE))=FALSE(),SUMIF(OFFSET(B157,1,0,50),B157,OFFSET(K157,1,0,50)),IF(F157="","",IF(ISERROR(VLOOKUP(F157,TræningsZoner!B:B,1,FALSE))=FALSE(),NormalDistance,IF(F157="Stigningsløb",StigningsløbDistance,IF(F157="Intervalløb",IntervalDistance,IF(F157="Temposkift",TemposkiftDistance,IF(F157="konkurrenceløb",KonkurrenceløbDistance,IF(F157="Distanceløb",DistanceløbDistance,"Ukendt træningstype"))))))))</f>
        <v>2.807017543859649</v>
      </c>
      <c r="L157" s="30"/>
      <c r="M157" s="31"/>
      <c r="N157" s="73"/>
    </row>
    <row r="158" spans="1:14" collapsed="1" x14ac:dyDescent="0.25">
      <c r="A158" s="28">
        <f t="shared" si="3"/>
        <v>42807</v>
      </c>
      <c r="B158" s="29">
        <v>42807</v>
      </c>
      <c r="C158" s="30">
        <f t="shared" si="6"/>
        <v>12</v>
      </c>
      <c r="D158" s="30">
        <f t="shared" si="7"/>
        <v>2017</v>
      </c>
      <c r="E158" s="30" t="s">
        <v>75</v>
      </c>
      <c r="F158" s="31" t="s">
        <v>25</v>
      </c>
      <c r="G158" s="31"/>
      <c r="H158" s="31" t="str">
        <f>IF(ISERROR(VLOOKUP(F158,Table3[[#All],[Type]],1,FALSE))=FALSE(),"",IF(F158="","",IFERROR(IFERROR(TræningsZone,StigningsløbZone),IF(F158="Intervalløb",IntervalZone,IF(F158="Temposkift",TemposkiftZone,IF(F158="Konkurrenceløb","N/A",IF(F158="Distanceløb",DistanceløbZone,"Ukendt træningstype")))))))</f>
        <v/>
      </c>
      <c r="I158" s="31" t="str">
        <f>IF(F158="Konkurrenceløb",KonkurrenceløbHastighed,IF(ISERROR(VLOOKUP(F158,Table3[[#All],[Type]],1,FALSE))=FALSE(),"",IF(F158="","",TræningsHastighed)))</f>
        <v/>
      </c>
      <c r="J158" s="30">
        <f ca="1">IF(ISERROR(VLOOKUP(F158,Table3[[#All],[Type]],1,FALSE))=FALSE(),SUMIF(OFFSET(B158,1,0,50),B158,OFFSET(J158,1,0,50)),IF(F158="","",IF(ISERROR(VLOOKUP(F158,TræningsZoner!B:B,1,FALSE))=FALSE(),NormalTid,IF(F158="Stigningsløb",StigningsløbTid,IF(F158="Intervalløb",IntervalTid,IF(F158="Temposkift",TemposkiftTid,IF(F158="Konkurrenceløb",KonkurrenceløbTid,IF(F158="Distanceløb",DistanceløbTid,"Ukendt træningstype"))))))))</f>
        <v>99.479166666666671</v>
      </c>
      <c r="K158" s="32">
        <f ca="1">IF(ISERROR(VLOOKUP(F158,Table3[[#All],[Type]],1,FALSE))=FALSE(),SUMIF(OFFSET(B158,1,0,50),B158,OFFSET(K158,1,0,50)),IF(F158="","",IF(ISERROR(VLOOKUP(F158,TræningsZoner!B:B,1,FALSE))=FALSE(),NormalDistance,IF(F158="Stigningsløb",StigningsløbDistance,IF(F158="Intervalløb",IntervalDistance,IF(F158="Temposkift",TemposkiftDistance,IF(F158="konkurrenceløb",KonkurrenceløbDistance,IF(F158="Distanceløb",DistanceløbDistance,"Ukendt træningstype"))))))))</f>
        <v>14.210526315789473</v>
      </c>
      <c r="L158" s="30"/>
      <c r="M158" s="31"/>
      <c r="N158" s="73"/>
    </row>
    <row r="159" spans="1:14" hidden="1" outlineLevel="1" x14ac:dyDescent="0.25">
      <c r="A159" s="33"/>
      <c r="B159" s="34">
        <v>42807</v>
      </c>
      <c r="C159" s="30" t="str">
        <f t="shared" si="6"/>
        <v/>
      </c>
      <c r="D159" s="30" t="str">
        <f t="shared" si="7"/>
        <v/>
      </c>
      <c r="E159" s="30"/>
      <c r="F159" s="35" t="s">
        <v>23</v>
      </c>
      <c r="G159" s="35" t="s">
        <v>26</v>
      </c>
      <c r="H159" s="35" t="str">
        <f>IF(ISERROR(VLOOKUP(F159,Table3[[#All],[Type]],1,FALSE))=FALSE(),"",IF(F159="","",IFERROR(IFERROR(TræningsZone,StigningsløbZone),IF(F159="Intervalløb",IntervalZone,IF(F159="Temposkift",TemposkiftZone,IF(F159="Konkurrenceløb","N/A",IF(F159="Distanceløb",DistanceløbZone,"Ukendt træningstype")))))))</f>
        <v>Ae1</v>
      </c>
      <c r="I159" s="35" t="str">
        <f>IF(F159="Konkurrenceløb",KonkurrenceløbHastighed,IF(ISERROR(VLOOKUP(F159,Table3[[#All],[Type]],1,FALSE))=FALSE(),"",IF(F159="","",TræningsHastighed)))</f>
        <v>7:07,5</v>
      </c>
      <c r="J159" s="36">
        <f ca="1">IF(ISERROR(VLOOKUP(F159,Table3[[#All],[Type]],1,FALSE))=FALSE(),SUMIF(OFFSET(B159,1,0,50),B159,OFFSET(J159,1,0,50)),IF(F159="","",IF(ISERROR(VLOOKUP(F159,TræningsZoner!B:B,1,FALSE))=FALSE(),NormalTid,IF(F159="Stigningsløb",StigningsløbTid,IF(F159="Intervalløb",IntervalTid,IF(F159="Temposkift",TemposkiftTid,IF(F159="Konkurrenceløb",KonkurrenceløbTid,IF(F159="Distanceløb",DistanceløbTid,"Ukendt træningstype"))))))))</f>
        <v>15</v>
      </c>
      <c r="K159" s="37">
        <f ca="1">IF(ISERROR(VLOOKUP(F159,Table3[[#All],[Type]],1,FALSE))=FALSE(),SUMIF(OFFSET(B159,1,0,50),B159,OFFSET(K159,1,0,50)),IF(F159="","",IF(ISERROR(VLOOKUP(F159,TræningsZoner!B:B,1,FALSE))=FALSE(),NormalDistance,IF(F159="Stigningsløb",StigningsløbDistance,IF(F159="Intervalløb",IntervalDistance,IF(F159="Temposkift",TemposkiftDistance,IF(F159="konkurrenceløb",KonkurrenceløbDistance,IF(F159="Distanceløb",DistanceløbDistance,"Ukendt træningstype"))))))))</f>
        <v>2.1052631578947367</v>
      </c>
      <c r="L159" s="30"/>
      <c r="M159" s="31"/>
      <c r="N159" s="73"/>
    </row>
    <row r="160" spans="1:14" hidden="1" outlineLevel="1" x14ac:dyDescent="0.25">
      <c r="A160" s="33"/>
      <c r="B160" s="34">
        <v>42807</v>
      </c>
      <c r="C160" s="30" t="str">
        <f t="shared" si="6"/>
        <v/>
      </c>
      <c r="D160" s="30" t="str">
        <f t="shared" si="7"/>
        <v/>
      </c>
      <c r="E160" s="30"/>
      <c r="F160" s="35" t="s">
        <v>27</v>
      </c>
      <c r="G160" s="35" t="s">
        <v>28</v>
      </c>
      <c r="H160" s="35" t="str">
        <f>IF(ISERROR(VLOOKUP(F160,Table3[[#All],[Type]],1,FALSE))=FALSE(),"",IF(F160="","",IFERROR(IFERROR(TræningsZone,StigningsløbZone),IF(F160="Intervalløb",IntervalZone,IF(F160="Temposkift",TemposkiftZone,IF(F160="Konkurrenceløb","N/A",IF(F160="Distanceløb",DistanceløbZone,"Ukendt træningstype")))))))</f>
        <v>AT</v>
      </c>
      <c r="I160" s="35" t="str">
        <f>IF(F160="Konkurrenceløb",KonkurrenceløbHastighed,IF(ISERROR(VLOOKUP(F160,Table3[[#All],[Type]],1,FALSE))=FALSE(),"",IF(F160="","",TræningsHastighed)))</f>
        <v>5:56</v>
      </c>
      <c r="J160" s="36">
        <f ca="1">IF(ISERROR(VLOOKUP(F160,Table3[[#All],[Type]],1,FALSE))=FALSE(),SUMIF(OFFSET(B160,1,0,50),B160,OFFSET(J160,1,0,50)),IF(F160="","",IF(ISERROR(VLOOKUP(F160,TræningsZoner!B:B,1,FALSE))=FALSE(),NormalTid,IF(F160="Stigningsløb",StigningsløbTid,IF(F160="Intervalløb",IntervalTid,IF(F160="Temposkift",TemposkiftTid,IF(F160="Konkurrenceløb",KonkurrenceløbTid,IF(F160="Distanceløb",DistanceløbTid,"Ukendt træningstype"))))))))</f>
        <v>1.78</v>
      </c>
      <c r="K160" s="37">
        <f ca="1">IF(ISERROR(VLOOKUP(F160,Table3[[#All],[Type]],1,FALSE))=FALSE(),SUMIF(OFFSET(B160,1,0,50),B160,OFFSET(K160,1,0,50)),IF(F160="","",IF(ISERROR(VLOOKUP(F160,TræningsZoner!B:B,1,FALSE))=FALSE(),NormalDistance,IF(F160="Stigningsløb",StigningsløbDistance,IF(F160="Intervalløb",IntervalDistance,IF(F160="Temposkift",TemposkiftDistance,IF(F160="konkurrenceløb",KonkurrenceløbDistance,IF(F160="Distanceløb",DistanceløbDistance,"Ukendt træningstype"))))))))</f>
        <v>0.3</v>
      </c>
      <c r="L160" s="30"/>
      <c r="M160" s="31"/>
      <c r="N160" s="73"/>
    </row>
    <row r="161" spans="1:14" hidden="1" outlineLevel="1" x14ac:dyDescent="0.25">
      <c r="A161" s="33"/>
      <c r="B161" s="34">
        <v>42807</v>
      </c>
      <c r="C161" s="30" t="str">
        <f t="shared" si="6"/>
        <v/>
      </c>
      <c r="D161" s="30" t="str">
        <f t="shared" si="7"/>
        <v/>
      </c>
      <c r="E161" s="30"/>
      <c r="F161" s="35" t="s">
        <v>29</v>
      </c>
      <c r="G161" s="35" t="s">
        <v>88</v>
      </c>
      <c r="H161" s="35" t="str">
        <f>IF(ISERROR(VLOOKUP(F161,Table3[[#All],[Type]],1,FALSE))=FALSE(),"",IF(F161="","",IFERROR(IFERROR(TræningsZone,StigningsløbZone),IF(F161="Intervalløb",IntervalZone,IF(F161="Temposkift",TemposkiftZone,IF(F161="Konkurrenceløb","N/A",IF(F161="Distanceløb",DistanceløbZone,"Ukendt træningstype")))))))</f>
        <v>AT</v>
      </c>
      <c r="I161" s="35" t="str">
        <f>IF(F161="Konkurrenceløb",KonkurrenceløbHastighed,IF(ISERROR(VLOOKUP(F161,Table3[[#All],[Type]],1,FALSE))=FALSE(),"",IF(F161="","",TræningsHastighed)))</f>
        <v>5:56</v>
      </c>
      <c r="J161" s="36">
        <f ca="1">IF(ISERROR(VLOOKUP(F161,Table3[[#All],[Type]],1,FALSE))=FALSE(),SUMIF(OFFSET(B161,1,0,50),B161,OFFSET(J161,1,0,50)),IF(F161="","",IF(ISERROR(VLOOKUP(F161,TræningsZoner!B:B,1,FALSE))=FALSE(),NormalTid,IF(F161="Stigningsløb",StigningsløbTid,IF(F161="Intervalløb",IntervalTid,IF(F161="Temposkift",TemposkiftTid,IF(F161="Konkurrenceløb",KonkurrenceløbTid,IF(F161="Distanceløb",DistanceløbTid,"Ukendt træningstype"))))))))</f>
        <v>67.69916666666667</v>
      </c>
      <c r="K161" s="37">
        <f ca="1">IF(ISERROR(VLOOKUP(F161,Table3[[#All],[Type]],1,FALSE))=FALSE(),SUMIF(OFFSET(B161,1,0,50),B161,OFFSET(K161,1,0,50)),IF(F161="","",IF(ISERROR(VLOOKUP(F161,TræningsZoner!B:B,1,FALSE))=FALSE(),NormalDistance,IF(F161="Stigningsløb",StigningsløbDistance,IF(F161="Intervalløb",IntervalDistance,IF(F161="Temposkift",TemposkiftDistance,IF(F161="konkurrenceløb",KonkurrenceløbDistance,IF(F161="Distanceløb",DistanceløbDistance,"Ukendt træningstype"))))))))</f>
        <v>9.6999999999999993</v>
      </c>
      <c r="L161" s="30"/>
      <c r="M161" s="31"/>
      <c r="N161" s="73"/>
    </row>
    <row r="162" spans="1:14" hidden="1" outlineLevel="1" x14ac:dyDescent="0.25">
      <c r="A162" s="33"/>
      <c r="B162" s="34">
        <v>42807</v>
      </c>
      <c r="C162" s="30" t="str">
        <f t="shared" si="6"/>
        <v/>
      </c>
      <c r="D162" s="30" t="str">
        <f t="shared" si="7"/>
        <v/>
      </c>
      <c r="E162" s="30"/>
      <c r="F162" s="35" t="s">
        <v>23</v>
      </c>
      <c r="G162" s="35" t="s">
        <v>26</v>
      </c>
      <c r="H162" s="35" t="str">
        <f>IF(ISERROR(VLOOKUP(F162,Table3[[#All],[Type]],1,FALSE))=FALSE(),"",IF(F162="","",IFERROR(IFERROR(TræningsZone,StigningsløbZone),IF(F162="Intervalløb",IntervalZone,IF(F162="Temposkift",TemposkiftZone,IF(F162="Konkurrenceløb","N/A",IF(F162="Distanceløb",DistanceløbZone,"Ukendt træningstype")))))))</f>
        <v>Ae1</v>
      </c>
      <c r="I162" s="35" t="str">
        <f>IF(F162="Konkurrenceløb",KonkurrenceløbHastighed,IF(ISERROR(VLOOKUP(F162,Table3[[#All],[Type]],1,FALSE))=FALSE(),"",IF(F162="","",TræningsHastighed)))</f>
        <v>7:07,5</v>
      </c>
      <c r="J162" s="36">
        <f ca="1">IF(ISERROR(VLOOKUP(F162,Table3[[#All],[Type]],1,FALSE))=FALSE(),SUMIF(OFFSET(B162,1,0,50),B162,OFFSET(J162,1,0,50)),IF(F162="","",IF(ISERROR(VLOOKUP(F162,TræningsZoner!B:B,1,FALSE))=FALSE(),NormalTid,IF(F162="Stigningsløb",StigningsløbTid,IF(F162="Intervalløb",IntervalTid,IF(F162="Temposkift",TemposkiftTid,IF(F162="Konkurrenceløb",KonkurrenceløbTid,IF(F162="Distanceløb",DistanceløbTid,"Ukendt træningstype"))))))))</f>
        <v>15</v>
      </c>
      <c r="K162" s="37">
        <f ca="1">IF(ISERROR(VLOOKUP(F162,Table3[[#All],[Type]],1,FALSE))=FALSE(),SUMIF(OFFSET(B162,1,0,50),B162,OFFSET(K162,1,0,50)),IF(F162="","",IF(ISERROR(VLOOKUP(F162,TræningsZoner!B:B,1,FALSE))=FALSE(),NormalDistance,IF(F162="Stigningsløb",StigningsløbDistance,IF(F162="Intervalløb",IntervalDistance,IF(F162="Temposkift",TemposkiftDistance,IF(F162="konkurrenceløb",KonkurrenceløbDistance,IF(F162="Distanceløb",DistanceløbDistance,"Ukendt træningstype"))))))))</f>
        <v>2.1052631578947367</v>
      </c>
      <c r="L162" s="30"/>
      <c r="M162" s="31"/>
      <c r="N162" s="73"/>
    </row>
    <row r="163" spans="1:14" collapsed="1" x14ac:dyDescent="0.25">
      <c r="A163" s="28">
        <f t="shared" si="3"/>
        <v>42805</v>
      </c>
      <c r="B163" s="29">
        <v>42805</v>
      </c>
      <c r="C163" s="30">
        <f t="shared" si="6"/>
        <v>11</v>
      </c>
      <c r="D163" s="30">
        <f t="shared" si="7"/>
        <v>2017</v>
      </c>
      <c r="E163" s="30" t="s">
        <v>75</v>
      </c>
      <c r="F163" s="31" t="s">
        <v>31</v>
      </c>
      <c r="G163" s="31"/>
      <c r="H163" s="31" t="str">
        <f>IF(ISERROR(VLOOKUP(F163,Table3[[#All],[Type]],1,FALSE))=FALSE(),"",IF(F163="","",IFERROR(IFERROR(TræningsZone,StigningsløbZone),IF(F163="Intervalløb",IntervalZone,IF(F163="Temposkift",TemposkiftZone,IF(F163="Konkurrenceløb","N/A",IF(F163="Distanceløb",DistanceløbZone,"Ukendt træningstype")))))))</f>
        <v/>
      </c>
      <c r="I163" s="31" t="str">
        <f>IF(F163="Konkurrenceløb",KonkurrenceløbHastighed,IF(ISERROR(VLOOKUP(F163,Table3[[#All],[Type]],1,FALSE))=FALSE(),"",IF(F163="","",TræningsHastighed)))</f>
        <v/>
      </c>
      <c r="J163" s="30">
        <f ca="1">IF(ISERROR(VLOOKUP(F163,Table3[[#All],[Type]],1,FALSE))=FALSE(),SUMIF(OFFSET(B163,1,0,50),B163,OFFSET(J163,1,0,50)),IF(F163="","",IF(ISERROR(VLOOKUP(F163,TræningsZoner!B:B,1,FALSE))=FALSE(),NormalTid,IF(F163="Stigningsløb",StigningsløbTid,IF(F163="Intervalløb",IntervalTid,IF(F163="Temposkift",TemposkiftTid,IF(F163="Konkurrenceløb",KonkurrenceløbTid,IF(F163="Distanceløb",DistanceløbTid,"Ukendt træningstype"))))))))</f>
        <v>0</v>
      </c>
      <c r="K163" s="32">
        <f ca="1">IF(ISERROR(VLOOKUP(F163,Table3[[#All],[Type]],1,FALSE))=FALSE(),SUMIF(OFFSET(B163,1,0,50),B163,OFFSET(K163,1,0,50)),IF(F163="","",IF(ISERROR(VLOOKUP(F163,TræningsZoner!B:B,1,FALSE))=FALSE(),NormalDistance,IF(F163="Stigningsløb",StigningsløbDistance,IF(F163="Intervalløb",IntervalDistance,IF(F163="Temposkift",TemposkiftDistance,IF(F163="konkurrenceløb",KonkurrenceløbDistance,IF(F163="Distanceløb",DistanceløbDistance,"Ukendt træningstype"))))))))</f>
        <v>0</v>
      </c>
      <c r="L163" s="30"/>
      <c r="M163" s="31"/>
      <c r="N163" s="73"/>
    </row>
    <row r="164" spans="1:14" s="26" customFormat="1" hidden="1" outlineLevel="1" x14ac:dyDescent="0.25">
      <c r="A164" s="33"/>
      <c r="B164" s="34">
        <v>42836</v>
      </c>
      <c r="C164" s="30" t="str">
        <f t="shared" si="6"/>
        <v/>
      </c>
      <c r="D164" s="30" t="str">
        <f t="shared" si="7"/>
        <v/>
      </c>
      <c r="E164" s="30"/>
      <c r="F164" s="35" t="s">
        <v>41</v>
      </c>
      <c r="G164" s="35" t="s">
        <v>33</v>
      </c>
      <c r="H164" s="35" t="str">
        <f>IF(ISERROR(VLOOKUP(F164,Table3[[#All],[Type]],1,FALSE))=FALSE(),"",IF(F164="","",IFERROR(IFERROR(TræningsZone,StigningsløbZone),IF(F164="Intervalløb",IntervalZone,IF(F164="Temposkift",TemposkiftZone,IF(F164="Konkurrenceløb","N/A",IF(F164="Distanceløb",DistanceløbZone,"Ukendt træningstype")))))))</f>
        <v>Rest</v>
      </c>
      <c r="I164" s="35" t="str">
        <f>IF(F164="Konkurrenceløb",KonkurrenceløbHastighed,IF(ISERROR(VLOOKUP(F164,Table3[[#All],[Type]],1,FALSE))=FALSE(),"",IF(F164="","",TræningsHastighed)))</f>
        <v>9:59,5</v>
      </c>
      <c r="J164" s="36">
        <f ca="1">IF(ISERROR(VLOOKUP(F164,Table3[[#All],[Type]],1,FALSE))=FALSE(),SUMIF(OFFSET(B164,1,0,50),B164,OFFSET(J164,1,0,50)),IF(F164="","",IF(ISERROR(VLOOKUP(F164,TræningsZoner!B:B,1,FALSE))=FALSE(),NormalTid,IF(F164="Stigningsløb",StigningsløbTid,IF(F164="Intervalløb",IntervalTid,IF(F164="Temposkift",TemposkiftTid,IF(F164="Konkurrenceløb",KonkurrenceløbTid,IF(F164="Distanceløb",DistanceløbTid,"Ukendt træningstype"))))))))</f>
        <v>20</v>
      </c>
      <c r="K164" s="37">
        <f ca="1">IF(ISERROR(VLOOKUP(F164,Table3[[#All],[Type]],1,FALSE))=FALSE(),SUMIF(OFFSET(B164,1,0,50),B164,OFFSET(K164,1,0,50)),IF(F164="","",IF(ISERROR(VLOOKUP(F164,TræningsZoner!B:B,1,FALSE))=FALSE(),NormalDistance,IF(F164="Stigningsløb",StigningsløbDistance,IF(F164="Intervalløb",IntervalDistance,IF(F164="Temposkift",TemposkiftDistance,IF(F164="konkurrenceløb",KonkurrenceløbDistance,IF(F164="Distanceløb",DistanceløbDistance,"Ukendt træningstype"))))))))</f>
        <v>2.0016680567139282</v>
      </c>
      <c r="L164" s="30"/>
      <c r="M164" s="31"/>
      <c r="N164" s="73"/>
    </row>
    <row r="165" spans="1:14" s="26" customFormat="1" hidden="1" outlineLevel="1" x14ac:dyDescent="0.25">
      <c r="A165" s="33"/>
      <c r="B165" s="34">
        <v>42836</v>
      </c>
      <c r="C165" s="30" t="str">
        <f t="shared" si="6"/>
        <v/>
      </c>
      <c r="D165" s="30" t="str">
        <f t="shared" si="7"/>
        <v/>
      </c>
      <c r="E165" s="30"/>
      <c r="F165" s="35" t="s">
        <v>23</v>
      </c>
      <c r="G165" s="35" t="s">
        <v>24</v>
      </c>
      <c r="H165" s="35" t="str">
        <f>IF(ISERROR(VLOOKUP(F165,Table3[[#All],[Type]],1,FALSE))=FALSE(),"",IF(F165="","",IFERROR(IFERROR(TræningsZone,StigningsløbZone),IF(F165="Intervalløb",IntervalZone,IF(F165="Temposkift",TemposkiftZone,IF(F165="Konkurrenceløb","N/A",IF(F165="Distanceløb",DistanceløbZone,"Ukendt træningstype")))))))</f>
        <v>Ae1</v>
      </c>
      <c r="I165" s="35" t="str">
        <f>IF(F165="Konkurrenceløb",KonkurrenceløbHastighed,IF(ISERROR(VLOOKUP(F165,Table3[[#All],[Type]],1,FALSE))=FALSE(),"",IF(F165="","",TræningsHastighed)))</f>
        <v>7:07,5</v>
      </c>
      <c r="J165" s="36">
        <f ca="1">IF(ISERROR(VLOOKUP(F165,Table3[[#All],[Type]],1,FALSE))=FALSE(),SUMIF(OFFSET(B165,1,0,50),B165,OFFSET(J165,1,0,50)),IF(F165="","",IF(ISERROR(VLOOKUP(F165,TræningsZoner!B:B,1,FALSE))=FALSE(),NormalTid,IF(F165="Stigningsløb",StigningsløbTid,IF(F165="Intervalløb",IntervalTid,IF(F165="Temposkift",TemposkiftTid,IF(F165="Konkurrenceløb",KonkurrenceløbTid,IF(F165="Distanceløb",DistanceløbTid,"Ukendt træningstype"))))))))</f>
        <v>30</v>
      </c>
      <c r="K165" s="37">
        <f ca="1">IF(ISERROR(VLOOKUP(F165,Table3[[#All],[Type]],1,FALSE))=FALSE(),SUMIF(OFFSET(B165,1,0,50),B165,OFFSET(K165,1,0,50)),IF(F165="","",IF(ISERROR(VLOOKUP(F165,TræningsZoner!B:B,1,FALSE))=FALSE(),NormalDistance,IF(F165="Stigningsløb",StigningsløbDistance,IF(F165="Intervalløb",IntervalDistance,IF(F165="Temposkift",TemposkiftDistance,IF(F165="konkurrenceløb",KonkurrenceløbDistance,IF(F165="Distanceløb",DistanceløbDistance,"Ukendt træningstype"))))))))</f>
        <v>4.2105263157894735</v>
      </c>
      <c r="L165" s="30"/>
      <c r="M165" s="31"/>
      <c r="N165" s="73"/>
    </row>
    <row r="166" spans="1:14" s="26" customFormat="1" hidden="1" outlineLevel="1" x14ac:dyDescent="0.25">
      <c r="A166" s="33"/>
      <c r="B166" s="34">
        <v>42836</v>
      </c>
      <c r="C166" s="30" t="str">
        <f t="shared" si="6"/>
        <v/>
      </c>
      <c r="D166" s="30" t="str">
        <f t="shared" si="7"/>
        <v/>
      </c>
      <c r="E166" s="30"/>
      <c r="F166" s="35" t="s">
        <v>32</v>
      </c>
      <c r="G166" s="35" t="s">
        <v>26</v>
      </c>
      <c r="H166" s="35" t="str">
        <f>IF(ISERROR(VLOOKUP(F166,Table3[[#All],[Type]],1,FALSE))=FALSE(),"",IF(F166="","",IFERROR(IFERROR(TræningsZone,StigningsløbZone),IF(F166="Intervalløb",IntervalZone,IF(F166="Temposkift",TemposkiftZone,IF(F166="Konkurrenceløb","N/A",IF(F166="Distanceløb",DistanceløbZone,"Ukendt træningstype")))))))</f>
        <v>Ae2</v>
      </c>
      <c r="I166" s="35" t="str">
        <f>IF(F166="Konkurrenceløb",KonkurrenceløbHastighed,IF(ISERROR(VLOOKUP(F166,Table3[[#All],[Type]],1,FALSE))=FALSE(),"",IF(F166="","",TræningsHastighed)))</f>
        <v>6:28</v>
      </c>
      <c r="J166" s="36">
        <f ca="1">IF(ISERROR(VLOOKUP(F166,Table3[[#All],[Type]],1,FALSE))=FALSE(),SUMIF(OFFSET(B166,1,0,50),B166,OFFSET(J166,1,0,50)),IF(F166="","",IF(ISERROR(VLOOKUP(F166,TræningsZoner!B:B,1,FALSE))=FALSE(),NormalTid,IF(F166="Stigningsløb",StigningsløbTid,IF(F166="Intervalløb",IntervalTid,IF(F166="Temposkift",TemposkiftTid,IF(F166="Konkurrenceløb",KonkurrenceløbTid,IF(F166="Distanceløb",DistanceløbTid,"Ukendt træningstype"))))))))</f>
        <v>15</v>
      </c>
      <c r="K166" s="37">
        <f ca="1">IF(ISERROR(VLOOKUP(F166,Table3[[#All],[Type]],1,FALSE))=FALSE(),SUMIF(OFFSET(B166,1,0,50),B166,OFFSET(K166,1,0,50)),IF(F166="","",IF(ISERROR(VLOOKUP(F166,TræningsZoner!B:B,1,FALSE))=FALSE(),NormalDistance,IF(F166="Stigningsløb",StigningsløbDistance,IF(F166="Intervalløb",IntervalDistance,IF(F166="Temposkift",TemposkiftDistance,IF(F166="konkurrenceløb",KonkurrenceløbDistance,IF(F166="Distanceløb",DistanceløbDistance,"Ukendt træningstype"))))))))</f>
        <v>2.3195876288659796</v>
      </c>
      <c r="L166" s="30"/>
      <c r="M166" s="31"/>
      <c r="N166" s="73"/>
    </row>
    <row r="167" spans="1:14" s="26" customFormat="1" hidden="1" outlineLevel="1" x14ac:dyDescent="0.25">
      <c r="A167" s="33"/>
      <c r="B167" s="34">
        <v>42836</v>
      </c>
      <c r="C167" s="30" t="str">
        <f t="shared" si="6"/>
        <v/>
      </c>
      <c r="D167" s="30" t="str">
        <f t="shared" si="7"/>
        <v/>
      </c>
      <c r="E167" s="30"/>
      <c r="F167" s="35" t="s">
        <v>41</v>
      </c>
      <c r="G167" s="35" t="s">
        <v>43</v>
      </c>
      <c r="H167" s="35" t="str">
        <f>IF(ISERROR(VLOOKUP(F167,Table3[[#All],[Type]],1,FALSE))=FALSE(),"",IF(F167="","",IFERROR(IFERROR(TræningsZone,StigningsløbZone),IF(F167="Intervalløb",IntervalZone,IF(F167="Temposkift",TemposkiftZone,IF(F167="Konkurrenceløb","N/A",IF(F167="Distanceløb",DistanceløbZone,"Ukendt træningstype")))))))</f>
        <v>Rest</v>
      </c>
      <c r="I167" s="35" t="str">
        <f>IF(F167="Konkurrenceløb",KonkurrenceløbHastighed,IF(ISERROR(VLOOKUP(F167,Table3[[#All],[Type]],1,FALSE))=FALSE(),"",IF(F167="","",TræningsHastighed)))</f>
        <v>9:59,5</v>
      </c>
      <c r="J167" s="36">
        <f ca="1">IF(ISERROR(VLOOKUP(F167,Table3[[#All],[Type]],1,FALSE))=FALSE(),SUMIF(OFFSET(B167,1,0,50),B167,OFFSET(J167,1,0,50)),IF(F167="","",IF(ISERROR(VLOOKUP(F167,TræningsZoner!B:B,1,FALSE))=FALSE(),NormalTid,IF(F167="Stigningsløb",StigningsløbTid,IF(F167="Intervalløb",IntervalTid,IF(F167="Temposkift",TemposkiftTid,IF(F167="Konkurrenceløb",KonkurrenceløbTid,IF(F167="Distanceløb",DistanceløbTid,"Ukendt træningstype"))))))))</f>
        <v>5</v>
      </c>
      <c r="K167" s="37">
        <f ca="1">IF(ISERROR(VLOOKUP(F167,Table3[[#All],[Type]],1,FALSE))=FALSE(),SUMIF(OFFSET(B167,1,0,50),B167,OFFSET(K167,1,0,50)),IF(F167="","",IF(ISERROR(VLOOKUP(F167,TræningsZoner!B:B,1,FALSE))=FALSE(),NormalDistance,IF(F167="Stigningsløb",StigningsløbDistance,IF(F167="Intervalløb",IntervalDistance,IF(F167="Temposkift",TemposkiftDistance,IF(F167="konkurrenceløb",KonkurrenceløbDistance,IF(F167="Distanceløb",DistanceløbDistance,"Ukendt træningstype"))))))))</f>
        <v>0.50041701417848206</v>
      </c>
      <c r="L167" s="30"/>
      <c r="M167" s="31"/>
      <c r="N167" s="73"/>
    </row>
    <row r="168" spans="1:14" s="26" customFormat="1" hidden="1" outlineLevel="1" x14ac:dyDescent="0.25">
      <c r="A168" s="33"/>
      <c r="B168" s="34">
        <v>42836</v>
      </c>
      <c r="C168" s="30" t="str">
        <f t="shared" si="6"/>
        <v/>
      </c>
      <c r="D168" s="30" t="str">
        <f t="shared" si="7"/>
        <v/>
      </c>
      <c r="E168" s="30"/>
      <c r="F168" s="35" t="s">
        <v>32</v>
      </c>
      <c r="G168" s="35" t="s">
        <v>34</v>
      </c>
      <c r="H168" s="35" t="str">
        <f>IF(ISERROR(VLOOKUP(F168,Table3[[#All],[Type]],1,FALSE))=FALSE(),"",IF(F168="","",IFERROR(IFERROR(TræningsZone,StigningsløbZone),IF(F168="Intervalløb",IntervalZone,IF(F168="Temposkift",TemposkiftZone,IF(F168="Konkurrenceløb","N/A",IF(F168="Distanceløb",DistanceløbZone,"Ukendt træningstype")))))))</f>
        <v>Ae2</v>
      </c>
      <c r="I168" s="35" t="str">
        <f>IF(F168="Konkurrenceløb",KonkurrenceløbHastighed,IF(ISERROR(VLOOKUP(F168,Table3[[#All],[Type]],1,FALSE))=FALSE(),"",IF(F168="","",TræningsHastighed)))</f>
        <v>6:28</v>
      </c>
      <c r="J168" s="36">
        <f ca="1">IF(ISERROR(VLOOKUP(F168,Table3[[#All],[Type]],1,FALSE))=FALSE(),SUMIF(OFFSET(B168,1,0,50),B168,OFFSET(J168,1,0,50)),IF(F168="","",IF(ISERROR(VLOOKUP(F168,TræningsZoner!B:B,1,FALSE))=FALSE(),NormalTid,IF(F168="Stigningsløb",StigningsløbTid,IF(F168="Intervalløb",IntervalTid,IF(F168="Temposkift",TemposkiftTid,IF(F168="Konkurrenceløb",KonkurrenceløbTid,IF(F168="Distanceløb",DistanceløbTid,"Ukendt træningstype"))))))))</f>
        <v>10</v>
      </c>
      <c r="K168" s="37">
        <f ca="1">IF(ISERROR(VLOOKUP(F168,Table3[[#All],[Type]],1,FALSE))=FALSE(),SUMIF(OFFSET(B168,1,0,50),B168,OFFSET(K168,1,0,50)),IF(F168="","",IF(ISERROR(VLOOKUP(F168,TræningsZoner!B:B,1,FALSE))=FALSE(),NormalDistance,IF(F168="Stigningsløb",StigningsløbDistance,IF(F168="Intervalløb",IntervalDistance,IF(F168="Temposkift",TemposkiftDistance,IF(F168="konkurrenceløb",KonkurrenceløbDistance,IF(F168="Distanceløb",DistanceløbDistance,"Ukendt træningstype"))))))))</f>
        <v>1.5463917525773196</v>
      </c>
      <c r="L168" s="30"/>
      <c r="M168" s="31"/>
      <c r="N168" s="73"/>
    </row>
    <row r="169" spans="1:14" s="26" customFormat="1" hidden="1" outlineLevel="1" x14ac:dyDescent="0.25">
      <c r="A169" s="33"/>
      <c r="B169" s="34">
        <v>42836</v>
      </c>
      <c r="C169" s="30" t="str">
        <f t="shared" si="6"/>
        <v/>
      </c>
      <c r="D169" s="30" t="str">
        <f t="shared" si="7"/>
        <v/>
      </c>
      <c r="E169" s="30"/>
      <c r="F169" s="35" t="s">
        <v>41</v>
      </c>
      <c r="G169" s="35" t="s">
        <v>33</v>
      </c>
      <c r="H169" s="35" t="str">
        <f>IF(ISERROR(VLOOKUP(F169,Table3[[#All],[Type]],1,FALSE))=FALSE(),"",IF(F169="","",IFERROR(IFERROR(TræningsZone,StigningsløbZone),IF(F169="Intervalløb",IntervalZone,IF(F169="Temposkift",TemposkiftZone,IF(F169="Konkurrenceløb","N/A",IF(F169="Distanceløb",DistanceløbZone,"Ukendt træningstype")))))))</f>
        <v>Rest</v>
      </c>
      <c r="I169" s="35" t="str">
        <f>IF(F169="Konkurrenceløb",KonkurrenceløbHastighed,IF(ISERROR(VLOOKUP(F169,Table3[[#All],[Type]],1,FALSE))=FALSE(),"",IF(F169="","",TræningsHastighed)))</f>
        <v>9:59,5</v>
      </c>
      <c r="J169" s="36">
        <f ca="1">IF(ISERROR(VLOOKUP(F169,Table3[[#All],[Type]],1,FALSE))=FALSE(),SUMIF(OFFSET(B169,1,0,50),B169,OFFSET(J169,1,0,50)),IF(F169="","",IF(ISERROR(VLOOKUP(F169,TræningsZoner!B:B,1,FALSE))=FALSE(),NormalTid,IF(F169="Stigningsløb",StigningsløbTid,IF(F169="Intervalløb",IntervalTid,IF(F169="Temposkift",TemposkiftTid,IF(F169="Konkurrenceløb",KonkurrenceløbTid,IF(F169="Distanceløb",DistanceløbTid,"Ukendt træningstype"))))))))</f>
        <v>20</v>
      </c>
      <c r="K169" s="37">
        <f ca="1">IF(ISERROR(VLOOKUP(F169,Table3[[#All],[Type]],1,FALSE))=FALSE(),SUMIF(OFFSET(B169,1,0,50),B169,OFFSET(K169,1,0,50)),IF(F169="","",IF(ISERROR(VLOOKUP(F169,TræningsZoner!B:B,1,FALSE))=FALSE(),NormalDistance,IF(F169="Stigningsløb",StigningsløbDistance,IF(F169="Intervalløb",IntervalDistance,IF(F169="Temposkift",TemposkiftDistance,IF(F169="konkurrenceløb",KonkurrenceløbDistance,IF(F169="Distanceløb",DistanceløbDistance,"Ukendt træningstype"))))))))</f>
        <v>2.0016680567139282</v>
      </c>
      <c r="L169" s="30"/>
      <c r="M169" s="31"/>
      <c r="N169" s="73"/>
    </row>
    <row r="170" spans="1:14" collapsed="1" x14ac:dyDescent="0.25">
      <c r="A170" s="28">
        <f t="shared" si="3"/>
        <v>42803</v>
      </c>
      <c r="B170" s="29">
        <v>42803</v>
      </c>
      <c r="C170" s="30">
        <f t="shared" si="6"/>
        <v>11</v>
      </c>
      <c r="D170" s="30">
        <f t="shared" si="7"/>
        <v>2017</v>
      </c>
      <c r="E170" s="30" t="s">
        <v>75</v>
      </c>
      <c r="F170" s="31" t="s">
        <v>35</v>
      </c>
      <c r="G170" s="31"/>
      <c r="H170" s="31" t="str">
        <f>IF(ISERROR(VLOOKUP(F170,Table3[[#All],[Type]],1,FALSE))=FALSE(),"",IF(F170="","",IFERROR(IFERROR(TræningsZone,StigningsløbZone),IF(F170="Intervalløb",IntervalZone,IF(F170="Temposkift",TemposkiftZone,IF(F170="Konkurrenceløb","N/A",IF(F170="Distanceløb",DistanceløbZone,"Ukendt træningstype")))))))</f>
        <v/>
      </c>
      <c r="I170" s="31" t="str">
        <f>IF(F170="Konkurrenceløb",KonkurrenceløbHastighed,IF(ISERROR(VLOOKUP(F170,Table3[[#All],[Type]],1,FALSE))=FALSE(),"",IF(F170="","",TræningsHastighed)))</f>
        <v/>
      </c>
      <c r="J170" s="30">
        <f ca="1">IF(ISERROR(VLOOKUP(F170,Table3[[#All],[Type]],1,FALSE))=FALSE(),SUMIF(OFFSET(B170,1,0,50),B170,OFFSET(J170,1,0,50)),IF(F170="","",IF(ISERROR(VLOOKUP(F170,TræningsZoner!B:B,1,FALSE))=FALSE(),NormalTid,IF(F170="Stigningsløb",StigningsløbTid,IF(F170="Intervalløb",IntervalTid,IF(F170="Temposkift",TemposkiftTid,IF(F170="Konkurrenceløb",KonkurrenceløbTid,IF(F170="Distanceløb",DistanceløbTid,"Ukendt træningstype"))))))))</f>
        <v>72.204999999999984</v>
      </c>
      <c r="K170" s="32">
        <f ca="1">IF(ISERROR(VLOOKUP(F170,Table3[[#All],[Type]],1,FALSE))=FALSE(),SUMIF(OFFSET(B170,1,0,50),B170,OFFSET(K170,1,0,50)),IF(F170="","",IF(ISERROR(VLOOKUP(F170,TræningsZoner!B:B,1,FALSE))=FALSE(),NormalDistance,IF(F170="Stigningsløb",StigningsløbDistance,IF(F170="Intervalløb",IntervalDistance,IF(F170="Temposkift",TemposkiftDistance,IF(F170="konkurrenceløb",KonkurrenceløbDistance,IF(F170="Distanceløb",DistanceløbDistance,"Ukendt træningstype"))))))))</f>
        <v>11.010943329967954</v>
      </c>
      <c r="L170" s="30"/>
      <c r="M170" s="31"/>
      <c r="N170" s="73"/>
    </row>
    <row r="171" spans="1:14" s="26" customFormat="1" hidden="1" outlineLevel="1" x14ac:dyDescent="0.25">
      <c r="A171" s="33"/>
      <c r="B171" s="34">
        <v>42803</v>
      </c>
      <c r="C171" s="30" t="str">
        <f t="shared" ref="C171:C234" si="8">IF(A171="","",WEEKNUM(B171,2))</f>
        <v/>
      </c>
      <c r="D171" s="30" t="str">
        <f t="shared" ref="D171:D234" si="9">IF(A171="","",YEAR((B171)))</f>
        <v/>
      </c>
      <c r="E171" s="30"/>
      <c r="F171" s="35" t="s">
        <v>23</v>
      </c>
      <c r="G171" s="35" t="s">
        <v>26</v>
      </c>
      <c r="H171" s="35" t="str">
        <f>IF(ISERROR(VLOOKUP(F171,Table3[[#All],[Type]],1,FALSE))=FALSE(),"",IF(F171="","",IFERROR(IFERROR(TræningsZone,StigningsløbZone),IF(F171="Intervalløb",IntervalZone,IF(F171="Temposkift",TemposkiftZone,IF(F171="Konkurrenceløb","N/A",IF(F171="Distanceløb",DistanceløbZone,"Ukendt træningstype")))))))</f>
        <v>Ae1</v>
      </c>
      <c r="I171" s="35" t="str">
        <f>IF(F171="Konkurrenceløb",KonkurrenceløbHastighed,IF(ISERROR(VLOOKUP(F171,Table3[[#All],[Type]],1,FALSE))=FALSE(),"",IF(F171="","",TræningsHastighed)))</f>
        <v>7:07,5</v>
      </c>
      <c r="J171" s="36">
        <f ca="1">IF(ISERROR(VLOOKUP(F171,Table3[[#All],[Type]],1,FALSE))=FALSE(),SUMIF(OFFSET(B171,1,0,50),B171,OFFSET(J171,1,0,50)),IF(F171="","",IF(ISERROR(VLOOKUP(F171,TræningsZoner!B:B,1,FALSE))=FALSE(),NormalTid,IF(F171="Stigningsløb",StigningsløbTid,IF(F171="Intervalløb",IntervalTid,IF(F171="Temposkift",TemposkiftTid,IF(F171="Konkurrenceløb",KonkurrenceløbTid,IF(F171="Distanceløb",DistanceløbTid,"Ukendt træningstype"))))))))</f>
        <v>15</v>
      </c>
      <c r="K171" s="37">
        <f ca="1">IF(ISERROR(VLOOKUP(F171,Table3[[#All],[Type]],1,FALSE))=FALSE(),SUMIF(OFFSET(B171,1,0,50),B171,OFFSET(K171,1,0,50)),IF(F171="","",IF(ISERROR(VLOOKUP(F171,TræningsZoner!B:B,1,FALSE))=FALSE(),NormalDistance,IF(F171="Stigningsløb",StigningsløbDistance,IF(F171="Intervalløb",IntervalDistance,IF(F171="Temposkift",TemposkiftDistance,IF(F171="konkurrenceløb",KonkurrenceløbDistance,IF(F171="Distanceløb",DistanceløbDistance,"Ukendt træningstype"))))))))</f>
        <v>2.1052631578947367</v>
      </c>
      <c r="L171" s="30"/>
      <c r="M171" s="31"/>
      <c r="N171" s="73"/>
    </row>
    <row r="172" spans="1:14" s="26" customFormat="1" hidden="1" outlineLevel="1" x14ac:dyDescent="0.25">
      <c r="A172" s="33"/>
      <c r="B172" s="34">
        <v>42803</v>
      </c>
      <c r="C172" s="30" t="str">
        <f t="shared" si="8"/>
        <v/>
      </c>
      <c r="D172" s="30" t="str">
        <f t="shared" si="9"/>
        <v/>
      </c>
      <c r="E172" s="30"/>
      <c r="F172" s="35" t="s">
        <v>27</v>
      </c>
      <c r="G172" s="35" t="s">
        <v>28</v>
      </c>
      <c r="H172" s="35" t="str">
        <f>IF(ISERROR(VLOOKUP(F172,Table3[[#All],[Type]],1,FALSE))=FALSE(),"",IF(F172="","",IFERROR(IFERROR(TræningsZone,StigningsløbZone),IF(F172="Intervalløb",IntervalZone,IF(F172="Temposkift",TemposkiftZone,IF(F172="Konkurrenceløb","N/A",IF(F172="Distanceløb",DistanceløbZone,"Ukendt træningstype")))))))</f>
        <v>AT</v>
      </c>
      <c r="I172" s="35" t="str">
        <f>IF(F172="Konkurrenceløb",KonkurrenceløbHastighed,IF(ISERROR(VLOOKUP(F172,Table3[[#All],[Type]],1,FALSE))=FALSE(),"",IF(F172="","",TræningsHastighed)))</f>
        <v>5:56</v>
      </c>
      <c r="J172" s="36">
        <f ca="1">IF(ISERROR(VLOOKUP(F172,Table3[[#All],[Type]],1,FALSE))=FALSE(),SUMIF(OFFSET(B172,1,0,50),B172,OFFSET(J172,1,0,50)),IF(F172="","",IF(ISERROR(VLOOKUP(F172,TræningsZoner!B:B,1,FALSE))=FALSE(),NormalTid,IF(F172="Stigningsløb",StigningsløbTid,IF(F172="Intervalløb",IntervalTid,IF(F172="Temposkift",TemposkiftTid,IF(F172="Konkurrenceløb",KonkurrenceløbTid,IF(F172="Distanceløb",DistanceløbTid,"Ukendt træningstype"))))))))</f>
        <v>1.78</v>
      </c>
      <c r="K172" s="37">
        <f ca="1">IF(ISERROR(VLOOKUP(F172,Table3[[#All],[Type]],1,FALSE))=FALSE(),SUMIF(OFFSET(B172,1,0,50),B172,OFFSET(K172,1,0,50)),IF(F172="","",IF(ISERROR(VLOOKUP(F172,TræningsZoner!B:B,1,FALSE))=FALSE(),NormalDistance,IF(F172="Stigningsløb",StigningsløbDistance,IF(F172="Intervalløb",IntervalDistance,IF(F172="Temposkift",TemposkiftDistance,IF(F172="konkurrenceløb",KonkurrenceløbDistance,IF(F172="Distanceløb",DistanceløbDistance,"Ukendt træningstype"))))))))</f>
        <v>0.3</v>
      </c>
      <c r="L172" s="30"/>
      <c r="M172" s="31"/>
      <c r="N172" s="73"/>
    </row>
    <row r="173" spans="1:14" s="26" customFormat="1" hidden="1" outlineLevel="1" x14ac:dyDescent="0.25">
      <c r="A173" s="33"/>
      <c r="B173" s="34">
        <v>42803</v>
      </c>
      <c r="C173" s="30" t="str">
        <f t="shared" si="8"/>
        <v/>
      </c>
      <c r="D173" s="30" t="str">
        <f t="shared" si="9"/>
        <v/>
      </c>
      <c r="E173" s="30"/>
      <c r="F173" s="35" t="s">
        <v>36</v>
      </c>
      <c r="G173" s="35" t="s">
        <v>48</v>
      </c>
      <c r="H173" s="35" t="str">
        <f>IF(ISERROR(VLOOKUP(F173,Table3[[#All],[Type]],1,FALSE))=FALSE(),"",IF(F173="","",IFERROR(IFERROR(TræningsZone,StigningsløbZone),IF(F173="Intervalløb",IntervalZone,IF(F173="Temposkift",TemposkiftZone,IF(F173="Konkurrenceløb","N/A",IF(F173="Distanceløb",DistanceløbZone,"Ukendt træningstype")))))))</f>
        <v>Ae3</v>
      </c>
      <c r="I173" s="35" t="str">
        <f>IF(F173="Konkurrenceløb",KonkurrenceløbHastighed,IF(ISERROR(VLOOKUP(F173,Table3[[#All],[Type]],1,FALSE))=FALSE(),"",IF(F173="","",TræningsHastighed)))</f>
        <v>6:06</v>
      </c>
      <c r="J173" s="36">
        <f ca="1">IF(ISERROR(VLOOKUP(F173,Table3[[#All],[Type]],1,FALSE))=FALSE(),SUMIF(OFFSET(B173,1,0,50),B173,OFFSET(J173,1,0,50)),IF(F173="","",IF(ISERROR(VLOOKUP(F173,TræningsZoner!B:B,1,FALSE))=FALSE(),NormalTid,IF(F173="Stigningsløb",StigningsløbTid,IF(F173="Intervalløb",IntervalTid,IF(F173="Temposkift",TemposkiftTid,IF(F173="Konkurrenceløb",KonkurrenceløbTid,IF(F173="Distanceløb",DistanceløbTid,"Ukendt træningstype"))))))))</f>
        <v>3.05</v>
      </c>
      <c r="K173" s="37">
        <f ca="1">IF(ISERROR(VLOOKUP(F173,Table3[[#All],[Type]],1,FALSE))=FALSE(),SUMIF(OFFSET(B173,1,0,50),B173,OFFSET(K173,1,0,50)),IF(F173="","",IF(ISERROR(VLOOKUP(F173,TræningsZoner!B:B,1,FALSE))=FALSE(),NormalDistance,IF(F173="Stigningsløb",StigningsløbDistance,IF(F173="Intervalløb",IntervalDistance,IF(F173="Temposkift",TemposkiftDistance,IF(F173="konkurrenceløb",KonkurrenceløbDistance,IF(F173="Distanceløb",DistanceløbDistance,"Ukendt træningstype"))))))))</f>
        <v>0.5</v>
      </c>
      <c r="L173" s="30"/>
      <c r="M173" s="31"/>
      <c r="N173" s="73"/>
    </row>
    <row r="174" spans="1:14" s="26" customFormat="1" hidden="1" outlineLevel="1" x14ac:dyDescent="0.25">
      <c r="A174" s="33"/>
      <c r="B174" s="34">
        <v>42803</v>
      </c>
      <c r="C174" s="30" t="str">
        <f t="shared" si="8"/>
        <v/>
      </c>
      <c r="D174" s="30" t="str">
        <f t="shared" si="9"/>
        <v/>
      </c>
      <c r="E174" s="30"/>
      <c r="F174" s="35" t="s">
        <v>36</v>
      </c>
      <c r="G174" s="35" t="s">
        <v>38</v>
      </c>
      <c r="H174" s="35" t="str">
        <f>IF(ISERROR(VLOOKUP(F174,Table3[[#All],[Type]],1,FALSE))=FALSE(),"",IF(F174="","",IFERROR(IFERROR(TræningsZone,StigningsløbZone),IF(F174="Intervalløb",IntervalZone,IF(F174="Temposkift",TemposkiftZone,IF(F174="Konkurrenceløb","N/A",IF(F174="Distanceløb",DistanceløbZone,"Ukendt træningstype")))))))</f>
        <v>An1</v>
      </c>
      <c r="I174" s="35" t="str">
        <f>IF(F174="Konkurrenceløb",KonkurrenceløbHastighed,IF(ISERROR(VLOOKUP(F174,Table3[[#All],[Type]],1,FALSE))=FALSE(),"",IF(F174="","",TræningsHastighed)))</f>
        <v>5:42,5</v>
      </c>
      <c r="J174" s="36">
        <f ca="1">IF(ISERROR(VLOOKUP(F174,Table3[[#All],[Type]],1,FALSE))=FALSE(),SUMIF(OFFSET(B174,1,0,50),B174,OFFSET(J174,1,0,50)),IF(F174="","",IF(ISERROR(VLOOKUP(F174,TræningsZoner!B:B,1,FALSE))=FALSE(),NormalTid,IF(F174="Stigningsløb",StigningsløbTid,IF(F174="Intervalløb",IntervalTid,IF(F174="Temposkift",TemposkiftTid,IF(F174="Konkurrenceløb",KonkurrenceløbTid,IF(F174="Distanceløb",DistanceløbTid,"Ukendt træningstype"))))))))</f>
        <v>2.8541666666666665</v>
      </c>
      <c r="K174" s="37">
        <f ca="1">IF(ISERROR(VLOOKUP(F174,Table3[[#All],[Type]],1,FALSE))=FALSE(),SUMIF(OFFSET(B174,1,0,50),B174,OFFSET(K174,1,0,50)),IF(F174="","",IF(ISERROR(VLOOKUP(F174,TræningsZoner!B:B,1,FALSE))=FALSE(),NormalDistance,IF(F174="Stigningsløb",StigningsløbDistance,IF(F174="Intervalløb",IntervalDistance,IF(F174="Temposkift",TemposkiftDistance,IF(F174="konkurrenceløb",KonkurrenceløbDistance,IF(F174="Distanceløb",DistanceløbDistance,"Ukendt træningstype"))))))))</f>
        <v>0.5</v>
      </c>
      <c r="L174" s="30"/>
      <c r="M174" s="31"/>
      <c r="N174" s="73"/>
    </row>
    <row r="175" spans="1:14" s="26" customFormat="1" hidden="1" outlineLevel="1" x14ac:dyDescent="0.25">
      <c r="A175" s="33"/>
      <c r="B175" s="34">
        <v>42803</v>
      </c>
      <c r="C175" s="30" t="str">
        <f t="shared" si="8"/>
        <v/>
      </c>
      <c r="D175" s="30" t="str">
        <f t="shared" si="9"/>
        <v/>
      </c>
      <c r="E175" s="30"/>
      <c r="F175" s="35" t="s">
        <v>36</v>
      </c>
      <c r="G175" s="35" t="s">
        <v>48</v>
      </c>
      <c r="H175" s="35" t="str">
        <f>IF(ISERROR(VLOOKUP(F175,Table3[[#All],[Type]],1,FALSE))=FALSE(),"",IF(F175="","",IFERROR(IFERROR(TræningsZone,StigningsløbZone),IF(F175="Intervalløb",IntervalZone,IF(F175="Temposkift",TemposkiftZone,IF(F175="Konkurrenceløb","N/A",IF(F175="Distanceløb",DistanceløbZone,"Ukendt træningstype")))))))</f>
        <v>Ae3</v>
      </c>
      <c r="I175" s="35" t="str">
        <f>IF(F175="Konkurrenceløb",KonkurrenceløbHastighed,IF(ISERROR(VLOOKUP(F175,Table3[[#All],[Type]],1,FALSE))=FALSE(),"",IF(F175="","",TræningsHastighed)))</f>
        <v>6:06</v>
      </c>
      <c r="J175" s="36">
        <f ca="1">IF(ISERROR(VLOOKUP(F175,Table3[[#All],[Type]],1,FALSE))=FALSE(),SUMIF(OFFSET(B175,1,0,50),B175,OFFSET(J175,1,0,50)),IF(F175="","",IF(ISERROR(VLOOKUP(F175,TræningsZoner!B:B,1,FALSE))=FALSE(),NormalTid,IF(F175="Stigningsløb",StigningsløbTid,IF(F175="Intervalløb",IntervalTid,IF(F175="Temposkift",TemposkiftTid,IF(F175="Konkurrenceløb",KonkurrenceløbTid,IF(F175="Distanceløb",DistanceløbTid,"Ukendt træningstype"))))))))</f>
        <v>3.05</v>
      </c>
      <c r="K175" s="37">
        <f ca="1">IF(ISERROR(VLOOKUP(F175,Table3[[#All],[Type]],1,FALSE))=FALSE(),SUMIF(OFFSET(B175,1,0,50),B175,OFFSET(K175,1,0,50)),IF(F175="","",IF(ISERROR(VLOOKUP(F175,TræningsZoner!B:B,1,FALSE))=FALSE(),NormalDistance,IF(F175="Stigningsløb",StigningsløbDistance,IF(F175="Intervalløb",IntervalDistance,IF(F175="Temposkift",TemposkiftDistance,IF(F175="konkurrenceløb",KonkurrenceløbDistance,IF(F175="Distanceløb",DistanceløbDistance,"Ukendt træningstype"))))))))</f>
        <v>0.5</v>
      </c>
      <c r="L175" s="30"/>
      <c r="M175" s="31"/>
      <c r="N175" s="73"/>
    </row>
    <row r="176" spans="1:14" s="26" customFormat="1" hidden="1" outlineLevel="1" x14ac:dyDescent="0.25">
      <c r="A176" s="33"/>
      <c r="B176" s="34">
        <v>42803</v>
      </c>
      <c r="C176" s="30" t="str">
        <f t="shared" si="8"/>
        <v/>
      </c>
      <c r="D176" s="30" t="str">
        <f t="shared" si="9"/>
        <v/>
      </c>
      <c r="E176" s="30"/>
      <c r="F176" s="35" t="s">
        <v>36</v>
      </c>
      <c r="G176" s="35" t="s">
        <v>38</v>
      </c>
      <c r="H176" s="35" t="str">
        <f>IF(ISERROR(VLOOKUP(F176,Table3[[#All],[Type]],1,FALSE))=FALSE(),"",IF(F176="","",IFERROR(IFERROR(TræningsZone,StigningsløbZone),IF(F176="Intervalløb",IntervalZone,IF(F176="Temposkift",TemposkiftZone,IF(F176="Konkurrenceløb","N/A",IF(F176="Distanceløb",DistanceløbZone,"Ukendt træningstype")))))))</f>
        <v>An1</v>
      </c>
      <c r="I176" s="35" t="str">
        <f>IF(F176="Konkurrenceløb",KonkurrenceløbHastighed,IF(ISERROR(VLOOKUP(F176,Table3[[#All],[Type]],1,FALSE))=FALSE(),"",IF(F176="","",TræningsHastighed)))</f>
        <v>5:42,5</v>
      </c>
      <c r="J176" s="36">
        <f ca="1">IF(ISERROR(VLOOKUP(F176,Table3[[#All],[Type]],1,FALSE))=FALSE(),SUMIF(OFFSET(B176,1,0,50),B176,OFFSET(J176,1,0,50)),IF(F176="","",IF(ISERROR(VLOOKUP(F176,TræningsZoner!B:B,1,FALSE))=FALSE(),NormalTid,IF(F176="Stigningsløb",StigningsløbTid,IF(F176="Intervalløb",IntervalTid,IF(F176="Temposkift",TemposkiftTid,IF(F176="Konkurrenceløb",KonkurrenceløbTid,IF(F176="Distanceløb",DistanceløbTid,"Ukendt træningstype"))))))))</f>
        <v>2.8541666666666665</v>
      </c>
      <c r="K176" s="37">
        <f ca="1">IF(ISERROR(VLOOKUP(F176,Table3[[#All],[Type]],1,FALSE))=FALSE(),SUMIF(OFFSET(B176,1,0,50),B176,OFFSET(K176,1,0,50)),IF(F176="","",IF(ISERROR(VLOOKUP(F176,TræningsZoner!B:B,1,FALSE))=FALSE(),NormalDistance,IF(F176="Stigningsløb",StigningsløbDistance,IF(F176="Intervalløb",IntervalDistance,IF(F176="Temposkift",TemposkiftDistance,IF(F176="konkurrenceløb",KonkurrenceløbDistance,IF(F176="Distanceløb",DistanceløbDistance,"Ukendt træningstype"))))))))</f>
        <v>0.5</v>
      </c>
      <c r="L176" s="30"/>
      <c r="M176" s="31"/>
      <c r="N176" s="73"/>
    </row>
    <row r="177" spans="1:14" s="26" customFormat="1" hidden="1" outlineLevel="1" x14ac:dyDescent="0.25">
      <c r="A177" s="33"/>
      <c r="B177" s="34">
        <v>42803</v>
      </c>
      <c r="C177" s="30" t="str">
        <f t="shared" si="8"/>
        <v/>
      </c>
      <c r="D177" s="30" t="str">
        <f t="shared" si="9"/>
        <v/>
      </c>
      <c r="E177" s="30"/>
      <c r="F177" s="35" t="s">
        <v>36</v>
      </c>
      <c r="G177" s="35" t="s">
        <v>48</v>
      </c>
      <c r="H177" s="35" t="str">
        <f>IF(ISERROR(VLOOKUP(F177,Table3[[#All],[Type]],1,FALSE))=FALSE(),"",IF(F177="","",IFERROR(IFERROR(TræningsZone,StigningsløbZone),IF(F177="Intervalløb",IntervalZone,IF(F177="Temposkift",TemposkiftZone,IF(F177="Konkurrenceløb","N/A",IF(F177="Distanceløb",DistanceløbZone,"Ukendt træningstype")))))))</f>
        <v>Ae3</v>
      </c>
      <c r="I177" s="35" t="str">
        <f>IF(F177="Konkurrenceløb",KonkurrenceløbHastighed,IF(ISERROR(VLOOKUP(F177,Table3[[#All],[Type]],1,FALSE))=FALSE(),"",IF(F177="","",TræningsHastighed)))</f>
        <v>6:06</v>
      </c>
      <c r="J177" s="36">
        <f ca="1">IF(ISERROR(VLOOKUP(F177,Table3[[#All],[Type]],1,FALSE))=FALSE(),SUMIF(OFFSET(B177,1,0,50),B177,OFFSET(J177,1,0,50)),IF(F177="","",IF(ISERROR(VLOOKUP(F177,TræningsZoner!B:B,1,FALSE))=FALSE(),NormalTid,IF(F177="Stigningsløb",StigningsløbTid,IF(F177="Intervalløb",IntervalTid,IF(F177="Temposkift",TemposkiftTid,IF(F177="Konkurrenceløb",KonkurrenceløbTid,IF(F177="Distanceløb",DistanceløbTid,"Ukendt træningstype"))))))))</f>
        <v>3.05</v>
      </c>
      <c r="K177" s="37">
        <f ca="1">IF(ISERROR(VLOOKUP(F177,Table3[[#All],[Type]],1,FALSE))=FALSE(),SUMIF(OFFSET(B177,1,0,50),B177,OFFSET(K177,1,0,50)),IF(F177="","",IF(ISERROR(VLOOKUP(F177,TræningsZoner!B:B,1,FALSE))=FALSE(),NormalDistance,IF(F177="Stigningsløb",StigningsløbDistance,IF(F177="Intervalløb",IntervalDistance,IF(F177="Temposkift",TemposkiftDistance,IF(F177="konkurrenceløb",KonkurrenceløbDistance,IF(F177="Distanceløb",DistanceløbDistance,"Ukendt træningstype"))))))))</f>
        <v>0.5</v>
      </c>
      <c r="L177" s="30"/>
      <c r="M177" s="31"/>
      <c r="N177" s="73"/>
    </row>
    <row r="178" spans="1:14" s="26" customFormat="1" hidden="1" outlineLevel="1" x14ac:dyDescent="0.25">
      <c r="A178" s="33"/>
      <c r="B178" s="34">
        <v>42803</v>
      </c>
      <c r="C178" s="30" t="str">
        <f t="shared" si="8"/>
        <v/>
      </c>
      <c r="D178" s="30" t="str">
        <f t="shared" si="9"/>
        <v/>
      </c>
      <c r="E178" s="30"/>
      <c r="F178" s="35" t="s">
        <v>36</v>
      </c>
      <c r="G178" s="35" t="s">
        <v>38</v>
      </c>
      <c r="H178" s="35" t="str">
        <f>IF(ISERROR(VLOOKUP(F178,Table3[[#All],[Type]],1,FALSE))=FALSE(),"",IF(F178="","",IFERROR(IFERROR(TræningsZone,StigningsløbZone),IF(F178="Intervalløb",IntervalZone,IF(F178="Temposkift",TemposkiftZone,IF(F178="Konkurrenceløb","N/A",IF(F178="Distanceløb",DistanceløbZone,"Ukendt træningstype")))))))</f>
        <v>An1</v>
      </c>
      <c r="I178" s="35" t="str">
        <f>IF(F178="Konkurrenceløb",KonkurrenceløbHastighed,IF(ISERROR(VLOOKUP(F178,Table3[[#All],[Type]],1,FALSE))=FALSE(),"",IF(F178="","",TræningsHastighed)))</f>
        <v>5:42,5</v>
      </c>
      <c r="J178" s="36">
        <f ca="1">IF(ISERROR(VLOOKUP(F178,Table3[[#All],[Type]],1,FALSE))=FALSE(),SUMIF(OFFSET(B178,1,0,50),B178,OFFSET(J178,1,0,50)),IF(F178="","",IF(ISERROR(VLOOKUP(F178,TræningsZoner!B:B,1,FALSE))=FALSE(),NormalTid,IF(F178="Stigningsløb",StigningsløbTid,IF(F178="Intervalløb",IntervalTid,IF(F178="Temposkift",TemposkiftTid,IF(F178="Konkurrenceløb",KonkurrenceløbTid,IF(F178="Distanceløb",DistanceløbTid,"Ukendt træningstype"))))))))</f>
        <v>2.8541666666666665</v>
      </c>
      <c r="K178" s="37">
        <f ca="1">IF(ISERROR(VLOOKUP(F178,Table3[[#All],[Type]],1,FALSE))=FALSE(),SUMIF(OFFSET(B178,1,0,50),B178,OFFSET(K178,1,0,50)),IF(F178="","",IF(ISERROR(VLOOKUP(F178,TræningsZoner!B:B,1,FALSE))=FALSE(),NormalDistance,IF(F178="Stigningsløb",StigningsløbDistance,IF(F178="Intervalløb",IntervalDistance,IF(F178="Temposkift",TemposkiftDistance,IF(F178="konkurrenceløb",KonkurrenceløbDistance,IF(F178="Distanceløb",DistanceløbDistance,"Ukendt træningstype"))))))))</f>
        <v>0.5</v>
      </c>
      <c r="L178" s="30"/>
      <c r="M178" s="31"/>
      <c r="N178" s="73"/>
    </row>
    <row r="179" spans="1:14" s="26" customFormat="1" hidden="1" outlineLevel="1" x14ac:dyDescent="0.25">
      <c r="A179" s="33"/>
      <c r="B179" s="34">
        <v>42803</v>
      </c>
      <c r="C179" s="30" t="str">
        <f t="shared" si="8"/>
        <v/>
      </c>
      <c r="D179" s="30" t="str">
        <f t="shared" si="9"/>
        <v/>
      </c>
      <c r="E179" s="30"/>
      <c r="F179" s="35" t="s">
        <v>41</v>
      </c>
      <c r="G179" s="35" t="s">
        <v>43</v>
      </c>
      <c r="H179" s="35" t="str">
        <f>IF(ISERROR(VLOOKUP(F179,Table3[[#All],[Type]],1,FALSE))=FALSE(),"",IF(F179="","",IFERROR(IFERROR(TræningsZone,StigningsløbZone),IF(F179="Intervalløb",IntervalZone,IF(F179="Temposkift",TemposkiftZone,IF(F179="Konkurrenceløb","N/A",IF(F179="Distanceløb",DistanceløbZone,"Ukendt træningstype")))))))</f>
        <v>Rest</v>
      </c>
      <c r="I179" s="35" t="str">
        <f>IF(F179="Konkurrenceløb",KonkurrenceløbHastighed,IF(ISERROR(VLOOKUP(F179,Table3[[#All],[Type]],1,FALSE))=FALSE(),"",IF(F179="","",TræningsHastighed)))</f>
        <v>9:59,5</v>
      </c>
      <c r="J179" s="36">
        <f ca="1">IF(ISERROR(VLOOKUP(F179,Table3[[#All],[Type]],1,FALSE))=FALSE(),SUMIF(OFFSET(B179,1,0,50),B179,OFFSET(J179,1,0,50)),IF(F179="","",IF(ISERROR(VLOOKUP(F179,TræningsZoner!B:B,1,FALSE))=FALSE(),NormalTid,IF(F179="Stigningsløb",StigningsløbTid,IF(F179="Intervalløb",IntervalTid,IF(F179="Temposkift",TemposkiftTid,IF(F179="Konkurrenceløb",KonkurrenceløbTid,IF(F179="Distanceløb",DistanceløbTid,"Ukendt træningstype"))))))))</f>
        <v>5</v>
      </c>
      <c r="K179" s="37">
        <f ca="1">IF(ISERROR(VLOOKUP(F179,Table3[[#All],[Type]],1,FALSE))=FALSE(),SUMIF(OFFSET(B179,1,0,50),B179,OFFSET(K179,1,0,50)),IF(F179="","",IF(ISERROR(VLOOKUP(F179,TræningsZoner!B:B,1,FALSE))=FALSE(),NormalDistance,IF(F179="Stigningsløb",StigningsløbDistance,IF(F179="Intervalløb",IntervalDistance,IF(F179="Temposkift",TemposkiftDistance,IF(F179="konkurrenceløb",KonkurrenceløbDistance,IF(F179="Distanceløb",DistanceløbDistance,"Ukendt træningstype"))))))))</f>
        <v>0.50041701417848206</v>
      </c>
      <c r="L179" s="30"/>
      <c r="M179" s="31"/>
      <c r="N179" s="73"/>
    </row>
    <row r="180" spans="1:14" s="26" customFormat="1" hidden="1" outlineLevel="1" x14ac:dyDescent="0.25">
      <c r="A180" s="33"/>
      <c r="B180" s="34">
        <v>42803</v>
      </c>
      <c r="C180" s="30" t="str">
        <f t="shared" si="8"/>
        <v/>
      </c>
      <c r="D180" s="30" t="str">
        <f t="shared" si="9"/>
        <v/>
      </c>
      <c r="E180" s="30"/>
      <c r="F180" s="35" t="s">
        <v>36</v>
      </c>
      <c r="G180" s="35" t="s">
        <v>48</v>
      </c>
      <c r="H180" s="35" t="str">
        <f>IF(ISERROR(VLOOKUP(F180,Table3[[#All],[Type]],1,FALSE))=FALSE(),"",IF(F180="","",IFERROR(IFERROR(TræningsZone,StigningsløbZone),IF(F180="Intervalløb",IntervalZone,IF(F180="Temposkift",TemposkiftZone,IF(F180="Konkurrenceløb","N/A",IF(F180="Distanceløb",DistanceløbZone,"Ukendt træningstype")))))))</f>
        <v>Ae3</v>
      </c>
      <c r="I180" s="35" t="str">
        <f>IF(F180="Konkurrenceløb",KonkurrenceløbHastighed,IF(ISERROR(VLOOKUP(F180,Table3[[#All],[Type]],1,FALSE))=FALSE(),"",IF(F180="","",TræningsHastighed)))</f>
        <v>6:06</v>
      </c>
      <c r="J180" s="36">
        <f ca="1">IF(ISERROR(VLOOKUP(F180,Table3[[#All],[Type]],1,FALSE))=FALSE(),SUMIF(OFFSET(B180,1,0,50),B180,OFFSET(J180,1,0,50)),IF(F180="","",IF(ISERROR(VLOOKUP(F180,TræningsZoner!B:B,1,FALSE))=FALSE(),NormalTid,IF(F180="Stigningsløb",StigningsløbTid,IF(F180="Intervalløb",IntervalTid,IF(F180="Temposkift",TemposkiftTid,IF(F180="Konkurrenceløb",KonkurrenceløbTid,IF(F180="Distanceløb",DistanceløbTid,"Ukendt træningstype"))))))))</f>
        <v>3.05</v>
      </c>
      <c r="K180" s="37">
        <f ca="1">IF(ISERROR(VLOOKUP(F180,Table3[[#All],[Type]],1,FALSE))=FALSE(),SUMIF(OFFSET(B180,1,0,50),B180,OFFSET(K180,1,0,50)),IF(F180="","",IF(ISERROR(VLOOKUP(F180,TræningsZoner!B:B,1,FALSE))=FALSE(),NormalDistance,IF(F180="Stigningsløb",StigningsløbDistance,IF(F180="Intervalløb",IntervalDistance,IF(F180="Temposkift",TemposkiftDistance,IF(F180="konkurrenceløb",KonkurrenceløbDistance,IF(F180="Distanceløb",DistanceløbDistance,"Ukendt træningstype"))))))))</f>
        <v>0.5</v>
      </c>
      <c r="L180" s="30"/>
      <c r="M180" s="31"/>
      <c r="N180" s="73"/>
    </row>
    <row r="181" spans="1:14" s="26" customFormat="1" hidden="1" outlineLevel="1" x14ac:dyDescent="0.25">
      <c r="A181" s="33"/>
      <c r="B181" s="34">
        <v>42803</v>
      </c>
      <c r="C181" s="30" t="str">
        <f t="shared" si="8"/>
        <v/>
      </c>
      <c r="D181" s="30" t="str">
        <f t="shared" si="9"/>
        <v/>
      </c>
      <c r="E181" s="30"/>
      <c r="F181" s="35" t="s">
        <v>36</v>
      </c>
      <c r="G181" s="35" t="s">
        <v>38</v>
      </c>
      <c r="H181" s="35" t="str">
        <f>IF(ISERROR(VLOOKUP(F181,Table3[[#All],[Type]],1,FALSE))=FALSE(),"",IF(F181="","",IFERROR(IFERROR(TræningsZone,StigningsløbZone),IF(F181="Intervalløb",IntervalZone,IF(F181="Temposkift",TemposkiftZone,IF(F181="Konkurrenceløb","N/A",IF(F181="Distanceløb",DistanceløbZone,"Ukendt træningstype")))))))</f>
        <v>An1</v>
      </c>
      <c r="I181" s="35" t="str">
        <f>IF(F181="Konkurrenceløb",KonkurrenceløbHastighed,IF(ISERROR(VLOOKUP(F181,Table3[[#All],[Type]],1,FALSE))=FALSE(),"",IF(F181="","",TræningsHastighed)))</f>
        <v>5:42,5</v>
      </c>
      <c r="J181" s="36">
        <f ca="1">IF(ISERROR(VLOOKUP(F181,Table3[[#All],[Type]],1,FALSE))=FALSE(),SUMIF(OFFSET(B181,1,0,50),B181,OFFSET(J181,1,0,50)),IF(F181="","",IF(ISERROR(VLOOKUP(F181,TræningsZoner!B:B,1,FALSE))=FALSE(),NormalTid,IF(F181="Stigningsløb",StigningsløbTid,IF(F181="Intervalløb",IntervalTid,IF(F181="Temposkift",TemposkiftTid,IF(F181="Konkurrenceløb",KonkurrenceløbTid,IF(F181="Distanceløb",DistanceløbTid,"Ukendt træningstype"))))))))</f>
        <v>2.8541666666666665</v>
      </c>
      <c r="K181" s="37">
        <f ca="1">IF(ISERROR(VLOOKUP(F181,Table3[[#All],[Type]],1,FALSE))=FALSE(),SUMIF(OFFSET(B181,1,0,50),B181,OFFSET(K181,1,0,50)),IF(F181="","",IF(ISERROR(VLOOKUP(F181,TræningsZoner!B:B,1,FALSE))=FALSE(),NormalDistance,IF(F181="Stigningsløb",StigningsløbDistance,IF(F181="Intervalløb",IntervalDistance,IF(F181="Temposkift",TemposkiftDistance,IF(F181="konkurrenceløb",KonkurrenceløbDistance,IF(F181="Distanceløb",DistanceløbDistance,"Ukendt træningstype"))))))))</f>
        <v>0.5</v>
      </c>
      <c r="L181" s="30"/>
      <c r="M181" s="31"/>
      <c r="N181" s="73"/>
    </row>
    <row r="182" spans="1:14" s="26" customFormat="1" hidden="1" outlineLevel="1" x14ac:dyDescent="0.25">
      <c r="A182" s="33"/>
      <c r="B182" s="34">
        <v>42803</v>
      </c>
      <c r="C182" s="30" t="str">
        <f t="shared" si="8"/>
        <v/>
      </c>
      <c r="D182" s="30" t="str">
        <f t="shared" si="9"/>
        <v/>
      </c>
      <c r="E182" s="30"/>
      <c r="F182" s="35" t="s">
        <v>36</v>
      </c>
      <c r="G182" s="35" t="s">
        <v>48</v>
      </c>
      <c r="H182" s="35" t="str">
        <f>IF(ISERROR(VLOOKUP(F182,Table3[[#All],[Type]],1,FALSE))=FALSE(),"",IF(F182="","",IFERROR(IFERROR(TræningsZone,StigningsløbZone),IF(F182="Intervalløb",IntervalZone,IF(F182="Temposkift",TemposkiftZone,IF(F182="Konkurrenceløb","N/A",IF(F182="Distanceløb",DistanceløbZone,"Ukendt træningstype")))))))</f>
        <v>Ae3</v>
      </c>
      <c r="I182" s="35" t="str">
        <f>IF(F182="Konkurrenceløb",KonkurrenceløbHastighed,IF(ISERROR(VLOOKUP(F182,Table3[[#All],[Type]],1,FALSE))=FALSE(),"",IF(F182="","",TræningsHastighed)))</f>
        <v>6:06</v>
      </c>
      <c r="J182" s="36">
        <f ca="1">IF(ISERROR(VLOOKUP(F182,Table3[[#All],[Type]],1,FALSE))=FALSE(),SUMIF(OFFSET(B182,1,0,50),B182,OFFSET(J182,1,0,50)),IF(F182="","",IF(ISERROR(VLOOKUP(F182,TræningsZoner!B:B,1,FALSE))=FALSE(),NormalTid,IF(F182="Stigningsløb",StigningsløbTid,IF(F182="Intervalløb",IntervalTid,IF(F182="Temposkift",TemposkiftTid,IF(F182="Konkurrenceløb",KonkurrenceløbTid,IF(F182="Distanceløb",DistanceløbTid,"Ukendt træningstype"))))))))</f>
        <v>3.05</v>
      </c>
      <c r="K182" s="37">
        <f ca="1">IF(ISERROR(VLOOKUP(F182,Table3[[#All],[Type]],1,FALSE))=FALSE(),SUMIF(OFFSET(B182,1,0,50),B182,OFFSET(K182,1,0,50)),IF(F182="","",IF(ISERROR(VLOOKUP(F182,TræningsZoner!B:B,1,FALSE))=FALSE(),NormalDistance,IF(F182="Stigningsløb",StigningsløbDistance,IF(F182="Intervalløb",IntervalDistance,IF(F182="Temposkift",TemposkiftDistance,IF(F182="konkurrenceløb",KonkurrenceløbDistance,IF(F182="Distanceløb",DistanceløbDistance,"Ukendt træningstype"))))))))</f>
        <v>0.5</v>
      </c>
      <c r="L182" s="30"/>
      <c r="M182" s="31"/>
      <c r="N182" s="73"/>
    </row>
    <row r="183" spans="1:14" s="26" customFormat="1" hidden="1" outlineLevel="1" x14ac:dyDescent="0.25">
      <c r="A183" s="33"/>
      <c r="B183" s="34">
        <v>42803</v>
      </c>
      <c r="C183" s="30" t="str">
        <f t="shared" si="8"/>
        <v/>
      </c>
      <c r="D183" s="30" t="str">
        <f t="shared" si="9"/>
        <v/>
      </c>
      <c r="E183" s="30"/>
      <c r="F183" s="35" t="s">
        <v>36</v>
      </c>
      <c r="G183" s="35" t="s">
        <v>38</v>
      </c>
      <c r="H183" s="35" t="str">
        <f>IF(ISERROR(VLOOKUP(F183,Table3[[#All],[Type]],1,FALSE))=FALSE(),"",IF(F183="","",IFERROR(IFERROR(TræningsZone,StigningsløbZone),IF(F183="Intervalløb",IntervalZone,IF(F183="Temposkift",TemposkiftZone,IF(F183="Konkurrenceløb","N/A",IF(F183="Distanceløb",DistanceløbZone,"Ukendt træningstype")))))))</f>
        <v>An1</v>
      </c>
      <c r="I183" s="35" t="str">
        <f>IF(F183="Konkurrenceløb",KonkurrenceløbHastighed,IF(ISERROR(VLOOKUP(F183,Table3[[#All],[Type]],1,FALSE))=FALSE(),"",IF(F183="","",TræningsHastighed)))</f>
        <v>5:42,5</v>
      </c>
      <c r="J183" s="36">
        <f ca="1">IF(ISERROR(VLOOKUP(F183,Table3[[#All],[Type]],1,FALSE))=FALSE(),SUMIF(OFFSET(B183,1,0,50),B183,OFFSET(J183,1,0,50)),IF(F183="","",IF(ISERROR(VLOOKUP(F183,TræningsZoner!B:B,1,FALSE))=FALSE(),NormalTid,IF(F183="Stigningsløb",StigningsløbTid,IF(F183="Intervalløb",IntervalTid,IF(F183="Temposkift",TemposkiftTid,IF(F183="Konkurrenceløb",KonkurrenceløbTid,IF(F183="Distanceløb",DistanceløbTid,"Ukendt træningstype"))))))))</f>
        <v>2.8541666666666665</v>
      </c>
      <c r="K183" s="37">
        <f ca="1">IF(ISERROR(VLOOKUP(F183,Table3[[#All],[Type]],1,FALSE))=FALSE(),SUMIF(OFFSET(B183,1,0,50),B183,OFFSET(K183,1,0,50)),IF(F183="","",IF(ISERROR(VLOOKUP(F183,TræningsZoner!B:B,1,FALSE))=FALSE(),NormalDistance,IF(F183="Stigningsløb",StigningsløbDistance,IF(F183="Intervalløb",IntervalDistance,IF(F183="Temposkift",TemposkiftDistance,IF(F183="konkurrenceløb",KonkurrenceløbDistance,IF(F183="Distanceløb",DistanceløbDistance,"Ukendt træningstype"))))))))</f>
        <v>0.5</v>
      </c>
      <c r="L183" s="30"/>
      <c r="M183" s="31"/>
      <c r="N183" s="73"/>
    </row>
    <row r="184" spans="1:14" s="26" customFormat="1" hidden="1" outlineLevel="1" x14ac:dyDescent="0.25">
      <c r="A184" s="33"/>
      <c r="B184" s="34">
        <v>42803</v>
      </c>
      <c r="C184" s="30" t="str">
        <f t="shared" si="8"/>
        <v/>
      </c>
      <c r="D184" s="30" t="str">
        <f t="shared" si="9"/>
        <v/>
      </c>
      <c r="E184" s="30"/>
      <c r="F184" s="35" t="s">
        <v>36</v>
      </c>
      <c r="G184" s="35" t="s">
        <v>48</v>
      </c>
      <c r="H184" s="35" t="str">
        <f>IF(ISERROR(VLOOKUP(F184,Table3[[#All],[Type]],1,FALSE))=FALSE(),"",IF(F184="","",IFERROR(IFERROR(TræningsZone,StigningsløbZone),IF(F184="Intervalløb",IntervalZone,IF(F184="Temposkift",TemposkiftZone,IF(F184="Konkurrenceløb","N/A",IF(F184="Distanceløb",DistanceløbZone,"Ukendt træningstype")))))))</f>
        <v>Ae3</v>
      </c>
      <c r="I184" s="35" t="str">
        <f>IF(F184="Konkurrenceløb",KonkurrenceløbHastighed,IF(ISERROR(VLOOKUP(F184,Table3[[#All],[Type]],1,FALSE))=FALSE(),"",IF(F184="","",TræningsHastighed)))</f>
        <v>6:06</v>
      </c>
      <c r="J184" s="36">
        <f ca="1">IF(ISERROR(VLOOKUP(F184,Table3[[#All],[Type]],1,FALSE))=FALSE(),SUMIF(OFFSET(B184,1,0,50),B184,OFFSET(J184,1,0,50)),IF(F184="","",IF(ISERROR(VLOOKUP(F184,TræningsZoner!B:B,1,FALSE))=FALSE(),NormalTid,IF(F184="Stigningsløb",StigningsløbTid,IF(F184="Intervalløb",IntervalTid,IF(F184="Temposkift",TemposkiftTid,IF(F184="Konkurrenceløb",KonkurrenceløbTid,IF(F184="Distanceløb",DistanceløbTid,"Ukendt træningstype"))))))))</f>
        <v>3.05</v>
      </c>
      <c r="K184" s="37">
        <f ca="1">IF(ISERROR(VLOOKUP(F184,Table3[[#All],[Type]],1,FALSE))=FALSE(),SUMIF(OFFSET(B184,1,0,50),B184,OFFSET(K184,1,0,50)),IF(F184="","",IF(ISERROR(VLOOKUP(F184,TræningsZoner!B:B,1,FALSE))=FALSE(),NormalDistance,IF(F184="Stigningsløb",StigningsløbDistance,IF(F184="Intervalløb",IntervalDistance,IF(F184="Temposkift",TemposkiftDistance,IF(F184="konkurrenceløb",KonkurrenceløbDistance,IF(F184="Distanceløb",DistanceløbDistance,"Ukendt træningstype"))))))))</f>
        <v>0.5</v>
      </c>
      <c r="L184" s="30"/>
      <c r="M184" s="31"/>
      <c r="N184" s="73"/>
    </row>
    <row r="185" spans="1:14" s="26" customFormat="1" hidden="1" outlineLevel="1" x14ac:dyDescent="0.25">
      <c r="A185" s="33"/>
      <c r="B185" s="34">
        <v>42803</v>
      </c>
      <c r="C185" s="30" t="str">
        <f t="shared" si="8"/>
        <v/>
      </c>
      <c r="D185" s="30" t="str">
        <f t="shared" si="9"/>
        <v/>
      </c>
      <c r="E185" s="30"/>
      <c r="F185" s="35" t="s">
        <v>36</v>
      </c>
      <c r="G185" s="35" t="s">
        <v>38</v>
      </c>
      <c r="H185" s="35" t="str">
        <f>IF(ISERROR(VLOOKUP(F185,Table3[[#All],[Type]],1,FALSE))=FALSE(),"",IF(F185="","",IFERROR(IFERROR(TræningsZone,StigningsløbZone),IF(F185="Intervalløb",IntervalZone,IF(F185="Temposkift",TemposkiftZone,IF(F185="Konkurrenceløb","N/A",IF(F185="Distanceløb",DistanceløbZone,"Ukendt træningstype")))))))</f>
        <v>An1</v>
      </c>
      <c r="I185" s="35" t="str">
        <f>IF(F185="Konkurrenceløb",KonkurrenceløbHastighed,IF(ISERROR(VLOOKUP(F185,Table3[[#All],[Type]],1,FALSE))=FALSE(),"",IF(F185="","",TræningsHastighed)))</f>
        <v>5:42,5</v>
      </c>
      <c r="J185" s="36">
        <f ca="1">IF(ISERROR(VLOOKUP(F185,Table3[[#All],[Type]],1,FALSE))=FALSE(),SUMIF(OFFSET(B185,1,0,50),B185,OFFSET(J185,1,0,50)),IF(F185="","",IF(ISERROR(VLOOKUP(F185,TræningsZoner!B:B,1,FALSE))=FALSE(),NormalTid,IF(F185="Stigningsløb",StigningsløbTid,IF(F185="Intervalløb",IntervalTid,IF(F185="Temposkift",TemposkiftTid,IF(F185="Konkurrenceløb",KonkurrenceløbTid,IF(F185="Distanceløb",DistanceløbTid,"Ukendt træningstype"))))))))</f>
        <v>2.8541666666666665</v>
      </c>
      <c r="K185" s="37">
        <f ca="1">IF(ISERROR(VLOOKUP(F185,Table3[[#All],[Type]],1,FALSE))=FALSE(),SUMIF(OFFSET(B185,1,0,50),B185,OFFSET(K185,1,0,50)),IF(F185="","",IF(ISERROR(VLOOKUP(F185,TræningsZoner!B:B,1,FALSE))=FALSE(),NormalDistance,IF(F185="Stigningsløb",StigningsløbDistance,IF(F185="Intervalløb",IntervalDistance,IF(F185="Temposkift",TemposkiftDistance,IF(F185="konkurrenceløb",KonkurrenceløbDistance,IF(F185="Distanceløb",DistanceløbDistance,"Ukendt træningstype"))))))))</f>
        <v>0.5</v>
      </c>
      <c r="L185" s="30"/>
      <c r="M185" s="31"/>
      <c r="N185" s="73"/>
    </row>
    <row r="186" spans="1:14" s="26" customFormat="1" hidden="1" outlineLevel="1" x14ac:dyDescent="0.25">
      <c r="A186" s="33"/>
      <c r="B186" s="34">
        <v>42803</v>
      </c>
      <c r="C186" s="30" t="str">
        <f t="shared" si="8"/>
        <v/>
      </c>
      <c r="D186" s="30" t="str">
        <f t="shared" si="9"/>
        <v/>
      </c>
      <c r="E186" s="30"/>
      <c r="F186" s="35" t="s">
        <v>23</v>
      </c>
      <c r="G186" s="35" t="s">
        <v>26</v>
      </c>
      <c r="H186" s="35" t="str">
        <f>IF(ISERROR(VLOOKUP(F186,Table3[[#All],[Type]],1,FALSE))=FALSE(),"",IF(F186="","",IFERROR(IFERROR(TræningsZone,StigningsløbZone),IF(F186="Intervalløb",IntervalZone,IF(F186="Temposkift",TemposkiftZone,IF(F186="Konkurrenceløb","N/A",IF(F186="Distanceløb",DistanceløbZone,"Ukendt træningstype")))))))</f>
        <v>Ae1</v>
      </c>
      <c r="I186" s="35" t="str">
        <f>IF(F186="Konkurrenceløb",KonkurrenceløbHastighed,IF(ISERROR(VLOOKUP(F186,Table3[[#All],[Type]],1,FALSE))=FALSE(),"",IF(F186="","",TræningsHastighed)))</f>
        <v>7:07,5</v>
      </c>
      <c r="J186" s="36">
        <f ca="1">IF(ISERROR(VLOOKUP(F186,Table3[[#All],[Type]],1,FALSE))=FALSE(),SUMIF(OFFSET(B186,1,0,50),B186,OFFSET(J186,1,0,50)),IF(F186="","",IF(ISERROR(VLOOKUP(F186,TræningsZoner!B:B,1,FALSE))=FALSE(),NormalTid,IF(F186="Stigningsløb",StigningsløbTid,IF(F186="Intervalløb",IntervalTid,IF(F186="Temposkift",TemposkiftTid,IF(F186="Konkurrenceløb",KonkurrenceløbTid,IF(F186="Distanceløb",DistanceløbTid,"Ukendt træningstype"))))))))</f>
        <v>15</v>
      </c>
      <c r="K186" s="37">
        <f ca="1">IF(ISERROR(VLOOKUP(F186,Table3[[#All],[Type]],1,FALSE))=FALSE(),SUMIF(OFFSET(B186,1,0,50),B186,OFFSET(K186,1,0,50)),IF(F186="","",IF(ISERROR(VLOOKUP(F186,TræningsZoner!B:B,1,FALSE))=FALSE(),NormalDistance,IF(F186="Stigningsløb",StigningsløbDistance,IF(F186="Intervalløb",IntervalDistance,IF(F186="Temposkift",TemposkiftDistance,IF(F186="konkurrenceløb",KonkurrenceløbDistance,IF(F186="Distanceløb",DistanceløbDistance,"Ukendt træningstype"))))))))</f>
        <v>2.1052631578947367</v>
      </c>
      <c r="L186" s="30"/>
      <c r="M186" s="31"/>
      <c r="N186" s="73"/>
    </row>
    <row r="187" spans="1:14" collapsed="1" x14ac:dyDescent="0.25">
      <c r="A187" s="28">
        <f t="shared" si="3"/>
        <v>42801</v>
      </c>
      <c r="B187" s="29">
        <v>42801</v>
      </c>
      <c r="C187" s="30">
        <f t="shared" si="8"/>
        <v>11</v>
      </c>
      <c r="D187" s="30">
        <f t="shared" si="9"/>
        <v>2017</v>
      </c>
      <c r="E187" s="30" t="s">
        <v>75</v>
      </c>
      <c r="F187" s="31" t="s">
        <v>22</v>
      </c>
      <c r="G187" s="31"/>
      <c r="H187" s="31" t="str">
        <f>IF(ISERROR(VLOOKUP(F187,Table3[[#All],[Type]],1,FALSE))=FALSE(),"",IF(F187="","",IFERROR(IFERROR(TræningsZone,StigningsløbZone),IF(F187="Intervalløb",IntervalZone,IF(F187="Temposkift",TemposkiftZone,IF(F187="Konkurrenceløb","N/A",IF(F187="Distanceløb",DistanceløbZone,"Ukendt træningstype")))))))</f>
        <v/>
      </c>
      <c r="I187" s="31" t="str">
        <f>IF(F187="Konkurrenceløb",KonkurrenceløbHastighed,IF(ISERROR(VLOOKUP(F187,Table3[[#All],[Type]],1,FALSE))=FALSE(),"",IF(F187="","",TræningsHastighed)))</f>
        <v/>
      </c>
      <c r="J187" s="30">
        <f ca="1">IF(ISERROR(VLOOKUP(F187,Table3[[#All],[Type]],1,FALSE))=FALSE(),SUMIF(OFFSET(B187,1,0,50),B187,OFFSET(J187,1,0,50)),IF(F187="","",IF(ISERROR(VLOOKUP(F187,TræningsZoner!B:B,1,FALSE))=FALSE(),NormalTid,IF(F187="Stigningsløb",StigningsløbTid,IF(F187="Intervalløb",IntervalTid,IF(F187="Temposkift",TemposkiftTid,IF(F187="Konkurrenceløb",KonkurrenceløbTid,IF(F187="Distanceløb",DistanceløbTid,"Ukendt træningstype"))))))))</f>
        <v>50</v>
      </c>
      <c r="K187" s="32">
        <f ca="1">IF(ISERROR(VLOOKUP(F187,Table3[[#All],[Type]],1,FALSE))=FALSE(),SUMIF(OFFSET(B187,1,0,50),B187,OFFSET(K187,1,0,50)),IF(F187="","",IF(ISERROR(VLOOKUP(F187,TræningsZoner!B:B,1,FALSE))=FALSE(),NormalDistance,IF(F187="Stigningsløb",StigningsløbDistance,IF(F187="Intervalløb",IntervalDistance,IF(F187="Temposkift",TemposkiftDistance,IF(F187="konkurrenceløb",KonkurrenceløbDistance,IF(F187="Distanceløb",DistanceløbDistance,"Ukendt træningstype"))))))))</f>
        <v>7.2994283461462643</v>
      </c>
      <c r="L187" s="30"/>
      <c r="M187" s="31"/>
      <c r="N187" s="73"/>
    </row>
    <row r="188" spans="1:14" hidden="1" outlineLevel="1" x14ac:dyDescent="0.25">
      <c r="A188" s="28"/>
      <c r="B188" s="34">
        <v>42801</v>
      </c>
      <c r="C188" s="30" t="str">
        <f t="shared" si="8"/>
        <v/>
      </c>
      <c r="D188" s="30" t="str">
        <f t="shared" si="9"/>
        <v/>
      </c>
      <c r="E188" s="30"/>
      <c r="F188" s="35" t="s">
        <v>23</v>
      </c>
      <c r="G188" s="35" t="s">
        <v>33</v>
      </c>
      <c r="H188" s="35" t="str">
        <f>IF(ISERROR(VLOOKUP(F188,Table3[[#All],[Type]],1,FALSE))=FALSE(),"",IF(F188="","",IFERROR(IFERROR(TræningsZone,StigningsløbZone),IF(F188="Intervalløb",IntervalZone,IF(F188="Temposkift",TemposkiftZone,IF(F188="Konkurrenceløb","N/A",IF(F188="Distanceløb",DistanceløbZone,"Ukendt træningstype")))))))</f>
        <v>Ae1</v>
      </c>
      <c r="I188" s="35" t="str">
        <f>IF(F188="Konkurrenceløb",KonkurrenceløbHastighed,IF(ISERROR(VLOOKUP(F188,Table3[[#All],[Type]],1,FALSE))=FALSE(),"",IF(F188="","",TræningsHastighed)))</f>
        <v>7:07,5</v>
      </c>
      <c r="J188" s="36">
        <f ca="1">IF(ISERROR(VLOOKUP(F188,Table3[[#All],[Type]],1,FALSE))=FALSE(),SUMIF(OFFSET(B188,1,0,50),B188,OFFSET(J188,1,0,50)),IF(F188="","",IF(ISERROR(VLOOKUP(F188,TræningsZoner!B:B,1,FALSE))=FALSE(),NormalTid,IF(F188="Stigningsløb",StigningsløbTid,IF(F188="Intervalløb",IntervalTid,IF(F188="Temposkift",TemposkiftTid,IF(F188="Konkurrenceløb",KonkurrenceløbTid,IF(F188="Distanceløb",DistanceløbTid,"Ukendt træningstype"))))))))</f>
        <v>20</v>
      </c>
      <c r="K188" s="37">
        <f ca="1">IF(ISERROR(VLOOKUP(F188,Table3[[#All],[Type]],1,FALSE))=FALSE(),SUMIF(OFFSET(B188,1,0,50),B188,OFFSET(K188,1,0,50)),IF(F188="","",IF(ISERROR(VLOOKUP(F188,TræningsZoner!B:B,1,FALSE))=FALSE(),NormalDistance,IF(F188="Stigningsløb",StigningsløbDistance,IF(F188="Intervalløb",IntervalDistance,IF(F188="Temposkift",TemposkiftDistance,IF(F188="konkurrenceløb",KonkurrenceløbDistance,IF(F188="Distanceløb",DistanceløbDistance,"Ukendt træningstype"))))))))</f>
        <v>2.807017543859649</v>
      </c>
      <c r="L188" s="30"/>
      <c r="M188" s="31"/>
      <c r="N188" s="73"/>
    </row>
    <row r="189" spans="1:14" hidden="1" outlineLevel="1" x14ac:dyDescent="0.25">
      <c r="A189" s="28"/>
      <c r="B189" s="34">
        <v>42801</v>
      </c>
      <c r="C189" s="30" t="str">
        <f t="shared" si="8"/>
        <v/>
      </c>
      <c r="D189" s="30" t="str">
        <f t="shared" si="9"/>
        <v/>
      </c>
      <c r="E189" s="30"/>
      <c r="F189" s="35" t="s">
        <v>49</v>
      </c>
      <c r="G189" s="35" t="s">
        <v>34</v>
      </c>
      <c r="H189" s="35" t="str">
        <f>IF(ISERROR(VLOOKUP(F189,Table3[[#All],[Type]],1,FALSE))=FALSE(),"",IF(F189="","",IFERROR(IFERROR(TræningsZone,StigningsløbZone),IF(F189="Intervalløb",IntervalZone,IF(F189="Temposkift",TemposkiftZone,IF(F189="Konkurrenceløb","N/A",IF(F189="Distanceløb",DistanceløbZone,"Ukendt træningstype")))))))</f>
        <v>AT</v>
      </c>
      <c r="I189" s="35" t="str">
        <f>IF(F189="Konkurrenceløb",KonkurrenceløbHastighed,IF(ISERROR(VLOOKUP(F189,Table3[[#All],[Type]],1,FALSE))=FALSE(),"",IF(F189="","",TræningsHastighed)))</f>
        <v>5:56</v>
      </c>
      <c r="J189" s="36">
        <f ca="1">IF(ISERROR(VLOOKUP(F189,Table3[[#All],[Type]],1,FALSE))=FALSE(),SUMIF(OFFSET(B189,1,0,50),B189,OFFSET(J189,1,0,50)),IF(F189="","",IF(ISERROR(VLOOKUP(F189,TræningsZoner!B:B,1,FALSE))=FALSE(),NormalTid,IF(F189="Stigningsløb",StigningsløbTid,IF(F189="Intervalløb",IntervalTid,IF(F189="Temposkift",TemposkiftTid,IF(F189="Konkurrenceløb",KonkurrenceløbTid,IF(F189="Distanceløb",DistanceløbTid,"Ukendt træningstype"))))))))</f>
        <v>10</v>
      </c>
      <c r="K189" s="37">
        <f ca="1">IF(ISERROR(VLOOKUP(F189,Table3[[#All],[Type]],1,FALSE))=FALSE(),SUMIF(OFFSET(B189,1,0,50),B189,OFFSET(K189,1,0,50)),IF(F189="","",IF(ISERROR(VLOOKUP(F189,TræningsZoner!B:B,1,FALSE))=FALSE(),NormalDistance,IF(F189="Stigningsløb",StigningsløbDistance,IF(F189="Intervalløb",IntervalDistance,IF(F189="Temposkift",TemposkiftDistance,IF(F189="konkurrenceløb",KonkurrenceløbDistance,IF(F189="Distanceløb",DistanceløbDistance,"Ukendt træningstype"))))))))</f>
        <v>1.6853932584269662</v>
      </c>
      <c r="L189" s="30"/>
      <c r="M189" s="31"/>
      <c r="N189" s="73"/>
    </row>
    <row r="190" spans="1:14" hidden="1" outlineLevel="1" x14ac:dyDescent="0.25">
      <c r="A190" s="28"/>
      <c r="B190" s="34">
        <v>42801</v>
      </c>
      <c r="C190" s="30" t="str">
        <f t="shared" si="8"/>
        <v/>
      </c>
      <c r="D190" s="30" t="str">
        <f t="shared" si="9"/>
        <v/>
      </c>
      <c r="E190" s="30"/>
      <c r="F190" s="35" t="s">
        <v>23</v>
      </c>
      <c r="G190" s="35" t="s">
        <v>33</v>
      </c>
      <c r="H190" s="35" t="str">
        <f>IF(ISERROR(VLOOKUP(F190,Table3[[#All],[Type]],1,FALSE))=FALSE(),"",IF(F190="","",IFERROR(IFERROR(TræningsZone,StigningsløbZone),IF(F190="Intervalløb",IntervalZone,IF(F190="Temposkift",TemposkiftZone,IF(F190="Konkurrenceløb","N/A",IF(F190="Distanceløb",DistanceløbZone,"Ukendt træningstype")))))))</f>
        <v>Ae1</v>
      </c>
      <c r="I190" s="35" t="str">
        <f>IF(F190="Konkurrenceløb",KonkurrenceløbHastighed,IF(ISERROR(VLOOKUP(F190,Table3[[#All],[Type]],1,FALSE))=FALSE(),"",IF(F190="","",TræningsHastighed)))</f>
        <v>7:07,5</v>
      </c>
      <c r="J190" s="36">
        <f ca="1">IF(ISERROR(VLOOKUP(F190,Table3[[#All],[Type]],1,FALSE))=FALSE(),SUMIF(OFFSET(B190,1,0,50),B190,OFFSET(J190,1,0,50)),IF(F190="","",IF(ISERROR(VLOOKUP(F190,TræningsZoner!B:B,1,FALSE))=FALSE(),NormalTid,IF(F190="Stigningsløb",StigningsløbTid,IF(F190="Intervalløb",IntervalTid,IF(F190="Temposkift",TemposkiftTid,IF(F190="Konkurrenceløb",KonkurrenceløbTid,IF(F190="Distanceløb",DistanceløbTid,"Ukendt træningstype"))))))))</f>
        <v>20</v>
      </c>
      <c r="K190" s="37">
        <f ca="1">IF(ISERROR(VLOOKUP(F190,Table3[[#All],[Type]],1,FALSE))=FALSE(),SUMIF(OFFSET(B190,1,0,50),B190,OFFSET(K190,1,0,50)),IF(F190="","",IF(ISERROR(VLOOKUP(F190,TræningsZoner!B:B,1,FALSE))=FALSE(),NormalDistance,IF(F190="Stigningsløb",StigningsløbDistance,IF(F190="Intervalløb",IntervalDistance,IF(F190="Temposkift",TemposkiftDistance,IF(F190="konkurrenceløb",KonkurrenceløbDistance,IF(F190="Distanceløb",DistanceløbDistance,"Ukendt træningstype"))))))))</f>
        <v>2.807017543859649</v>
      </c>
      <c r="L190" s="30"/>
      <c r="M190" s="31"/>
      <c r="N190" s="73"/>
    </row>
    <row r="191" spans="1:14" collapsed="1" x14ac:dyDescent="0.25">
      <c r="A191" s="28">
        <f t="shared" si="3"/>
        <v>42800</v>
      </c>
      <c r="B191" s="29">
        <v>42800</v>
      </c>
      <c r="C191" s="30">
        <f t="shared" si="8"/>
        <v>11</v>
      </c>
      <c r="D191" s="30">
        <f t="shared" si="9"/>
        <v>2017</v>
      </c>
      <c r="E191" s="30" t="s">
        <v>75</v>
      </c>
      <c r="F191" s="31" t="s">
        <v>25</v>
      </c>
      <c r="G191" s="31"/>
      <c r="H191" s="31" t="str">
        <f>IF(ISERROR(VLOOKUP(F191,Table3[[#All],[Type]],1,FALSE))=FALSE(),"",IF(F191="","",IFERROR(IFERROR(TræningsZone,StigningsløbZone),IF(F191="Intervalløb",IntervalZone,IF(F191="Temposkift",TemposkiftZone,IF(F191="Konkurrenceløb","N/A",IF(F191="Distanceløb",DistanceløbZone,"Ukendt træningstype")))))))</f>
        <v/>
      </c>
      <c r="I191" s="31" t="str">
        <f>IF(F191="Konkurrenceløb",KonkurrenceløbHastighed,IF(ISERROR(VLOOKUP(F191,Table3[[#All],[Type]],1,FALSE))=FALSE(),"",IF(F191="","",TræningsHastighed)))</f>
        <v/>
      </c>
      <c r="J191" s="30">
        <f ca="1">IF(ISERROR(VLOOKUP(F191,Table3[[#All],[Type]],1,FALSE))=FALSE(),SUMIF(OFFSET(B191,1,0,50),B191,OFFSET(J191,1,0,50)),IF(F191="","",IF(ISERROR(VLOOKUP(F191,TræningsZoner!B:B,1,FALSE))=FALSE(),NormalTid,IF(F191="Stigningsløb",StigningsløbTid,IF(F191="Intervalløb",IntervalTid,IF(F191="Temposkift",TemposkiftTid,IF(F191="Konkurrenceløb",KonkurrenceløbTid,IF(F191="Distanceløb",DistanceløbTid,"Ukendt træningstype"))))))))</f>
        <v>96.29</v>
      </c>
      <c r="K191" s="32">
        <f ca="1">IF(ISERROR(VLOOKUP(F191,Table3[[#All],[Type]],1,FALSE))=FALSE(),SUMIF(OFFSET(B191,1,0,50),B191,OFFSET(K191,1,0,50)),IF(F191="","",IF(ISERROR(VLOOKUP(F191,TræningsZoner!B:B,1,FALSE))=FALSE(),NormalDistance,IF(F191="Stigningsløb",StigningsløbDistance,IF(F191="Intervalløb",IntervalDistance,IF(F191="Temposkift",TemposkiftDistance,IF(F191="konkurrenceløb",KonkurrenceløbDistance,IF(F191="Distanceløb",DistanceløbDistance,"Ukendt træningstype"))))))))</f>
        <v>13.710526315789473</v>
      </c>
      <c r="L191" s="30"/>
      <c r="M191" s="31"/>
      <c r="N191" s="77"/>
    </row>
    <row r="192" spans="1:14" hidden="1" outlineLevel="1" x14ac:dyDescent="0.25">
      <c r="A192" s="33"/>
      <c r="B192" s="34">
        <v>42800</v>
      </c>
      <c r="C192" s="30" t="str">
        <f t="shared" si="8"/>
        <v/>
      </c>
      <c r="D192" s="30" t="str">
        <f t="shared" si="9"/>
        <v/>
      </c>
      <c r="E192" s="30"/>
      <c r="F192" s="35" t="s">
        <v>23</v>
      </c>
      <c r="G192" s="35" t="s">
        <v>26</v>
      </c>
      <c r="H192" s="35" t="str">
        <f>IF(ISERROR(VLOOKUP(F192,Table3[[#All],[Type]],1,FALSE))=FALSE(),"",IF(F192="","",IFERROR(IFERROR(TræningsZone,StigningsløbZone),IF(F192="Intervalløb",IntervalZone,IF(F192="Temposkift",TemposkiftZone,IF(F192="Konkurrenceløb","N/A",IF(F192="Distanceløb",DistanceløbZone,"Ukendt træningstype")))))))</f>
        <v>Ae1</v>
      </c>
      <c r="I192" s="35" t="str">
        <f>IF(F192="Konkurrenceløb",KonkurrenceløbHastighed,IF(ISERROR(VLOOKUP(F192,Table3[[#All],[Type]],1,FALSE))=FALSE(),"",IF(F192="","",TræningsHastighed)))</f>
        <v>7:07,5</v>
      </c>
      <c r="J192" s="36">
        <f ca="1">IF(ISERROR(VLOOKUP(F192,Table3[[#All],[Type]],1,FALSE))=FALSE(),SUMIF(OFFSET(B192,1,0,50),B192,OFFSET(J192,1,0,50)),IF(F192="","",IF(ISERROR(VLOOKUP(F192,TræningsZoner!B:B,1,FALSE))=FALSE(),NormalTid,IF(F192="Stigningsløb",StigningsløbTid,IF(F192="Intervalløb",IntervalTid,IF(F192="Temposkift",TemposkiftTid,IF(F192="Konkurrenceløb",KonkurrenceløbTid,IF(F192="Distanceløb",DistanceløbTid,"Ukendt træningstype"))))))))</f>
        <v>15</v>
      </c>
      <c r="K192" s="37">
        <f ca="1">IF(ISERROR(VLOOKUP(F192,Table3[[#All],[Type]],1,FALSE))=FALSE(),SUMIF(OFFSET(B192,1,0,50),B192,OFFSET(K192,1,0,50)),IF(F192="","",IF(ISERROR(VLOOKUP(F192,TræningsZoner!B:B,1,FALSE))=FALSE(),NormalDistance,IF(F192="Stigningsløb",StigningsløbDistance,IF(F192="Intervalløb",IntervalDistance,IF(F192="Temposkift",TemposkiftDistance,IF(F192="konkurrenceløb",KonkurrenceløbDistance,IF(F192="Distanceløb",DistanceløbDistance,"Ukendt træningstype"))))))))</f>
        <v>2.1052631578947367</v>
      </c>
      <c r="L192" s="30"/>
      <c r="M192" s="31"/>
      <c r="N192" s="73"/>
    </row>
    <row r="193" spans="1:14" hidden="1" outlineLevel="1" x14ac:dyDescent="0.25">
      <c r="A193" s="33"/>
      <c r="B193" s="34">
        <v>42800</v>
      </c>
      <c r="C193" s="30" t="str">
        <f t="shared" si="8"/>
        <v/>
      </c>
      <c r="D193" s="30" t="str">
        <f t="shared" si="9"/>
        <v/>
      </c>
      <c r="E193" s="30"/>
      <c r="F193" s="35" t="s">
        <v>27</v>
      </c>
      <c r="G193" s="35" t="s">
        <v>28</v>
      </c>
      <c r="H193" s="35" t="str">
        <f>IF(ISERROR(VLOOKUP(F193,Table3[[#All],[Type]],1,FALSE))=FALSE(),"",IF(F193="","",IFERROR(IFERROR(TræningsZone,StigningsløbZone),IF(F193="Intervalløb",IntervalZone,IF(F193="Temposkift",TemposkiftZone,IF(F193="Konkurrenceløb","N/A",IF(F193="Distanceløb",DistanceløbZone,"Ukendt træningstype")))))))</f>
        <v>AT</v>
      </c>
      <c r="I193" s="35" t="str">
        <f>IF(F193="Konkurrenceløb",KonkurrenceløbHastighed,IF(ISERROR(VLOOKUP(F193,Table3[[#All],[Type]],1,FALSE))=FALSE(),"",IF(F193="","",TræningsHastighed)))</f>
        <v>5:56</v>
      </c>
      <c r="J193" s="36">
        <f ca="1">IF(ISERROR(VLOOKUP(F193,Table3[[#All],[Type]],1,FALSE))=FALSE(),SUMIF(OFFSET(B193,1,0,50),B193,OFFSET(J193,1,0,50)),IF(F193="","",IF(ISERROR(VLOOKUP(F193,TræningsZoner!B:B,1,FALSE))=FALSE(),NormalTid,IF(F193="Stigningsløb",StigningsløbTid,IF(F193="Intervalløb",IntervalTid,IF(F193="Temposkift",TemposkiftTid,IF(F193="Konkurrenceløb",KonkurrenceløbTid,IF(F193="Distanceløb",DistanceløbTid,"Ukendt træningstype"))))))))</f>
        <v>1.78</v>
      </c>
      <c r="K193" s="37">
        <f ca="1">IF(ISERROR(VLOOKUP(F193,Table3[[#All],[Type]],1,FALSE))=FALSE(),SUMIF(OFFSET(B193,1,0,50),B193,OFFSET(K193,1,0,50)),IF(F193="","",IF(ISERROR(VLOOKUP(F193,TræningsZoner!B:B,1,FALSE))=FALSE(),NormalDistance,IF(F193="Stigningsløb",StigningsløbDistance,IF(F193="Intervalløb",IntervalDistance,IF(F193="Temposkift",TemposkiftDistance,IF(F193="konkurrenceløb",KonkurrenceløbDistance,IF(F193="Distanceløb",DistanceløbDistance,"Ukendt træningstype"))))))))</f>
        <v>0.3</v>
      </c>
      <c r="L193" s="30"/>
      <c r="M193" s="31"/>
      <c r="N193" s="73"/>
    </row>
    <row r="194" spans="1:14" hidden="1" outlineLevel="1" x14ac:dyDescent="0.25">
      <c r="A194" s="33"/>
      <c r="B194" s="34">
        <v>42800</v>
      </c>
      <c r="C194" s="30" t="str">
        <f t="shared" si="8"/>
        <v/>
      </c>
      <c r="D194" s="30" t="str">
        <f t="shared" si="9"/>
        <v/>
      </c>
      <c r="E194" s="30"/>
      <c r="F194" s="35" t="s">
        <v>29</v>
      </c>
      <c r="G194" s="35" t="s">
        <v>85</v>
      </c>
      <c r="H194" s="35" t="str">
        <f>IF(ISERROR(VLOOKUP(F194,Table3[[#All],[Type]],1,FALSE))=FALSE(),"",IF(F194="","",IFERROR(IFERROR(TræningsZone,StigningsløbZone),IF(F194="Intervalløb",IntervalZone,IF(F194="Temposkift",TemposkiftZone,IF(F194="Konkurrenceløb","N/A",IF(F194="Distanceløb",DistanceløbZone,"Ukendt træningstype")))))))</f>
        <v>An1</v>
      </c>
      <c r="I194" s="35" t="str">
        <f>IF(F194="Konkurrenceløb",KonkurrenceløbHastighed,IF(ISERROR(VLOOKUP(F194,Table3[[#All],[Type]],1,FALSE))=FALSE(),"",IF(F194="","",TræningsHastighed)))</f>
        <v>5:42,5</v>
      </c>
      <c r="J194" s="36">
        <f ca="1">IF(ISERROR(VLOOKUP(F194,Table3[[#All],[Type]],1,FALSE))=FALSE(),SUMIF(OFFSET(B194,1,0,50),B194,OFFSET(J194,1,0,50)),IF(F194="","",IF(ISERROR(VLOOKUP(F194,TræningsZoner!B:B,1,FALSE))=FALSE(),NormalTid,IF(F194="Stigningsløb",StigningsløbTid,IF(F194="Intervalløb",IntervalTid,IF(F194="Temposkift",TemposkiftTid,IF(F194="Konkurrenceløb",KonkurrenceløbTid,IF(F194="Distanceløb",DistanceløbTid,"Ukendt træningstype"))))))))</f>
        <v>64.510000000000005</v>
      </c>
      <c r="K194" s="37">
        <f ca="1">IF(ISERROR(VLOOKUP(F194,Table3[[#All],[Type]],1,FALSE))=FALSE(),SUMIF(OFFSET(B194,1,0,50),B194,OFFSET(K194,1,0,50)),IF(F194="","",IF(ISERROR(VLOOKUP(F194,TræningsZoner!B:B,1,FALSE))=FALSE(),NormalDistance,IF(F194="Stigningsløb",StigningsløbDistance,IF(F194="Intervalløb",IntervalDistance,IF(F194="Temposkift",TemposkiftDistance,IF(F194="konkurrenceløb",KonkurrenceløbDistance,IF(F194="Distanceløb",DistanceløbDistance,"Ukendt træningstype"))))))))</f>
        <v>9.1999999999999993</v>
      </c>
      <c r="L194" s="30"/>
      <c r="M194" s="31"/>
      <c r="N194" s="73"/>
    </row>
    <row r="195" spans="1:14" hidden="1" outlineLevel="1" x14ac:dyDescent="0.25">
      <c r="A195" s="33"/>
      <c r="B195" s="34">
        <v>42800</v>
      </c>
      <c r="C195" s="30" t="str">
        <f t="shared" si="8"/>
        <v/>
      </c>
      <c r="D195" s="30" t="str">
        <f t="shared" si="9"/>
        <v/>
      </c>
      <c r="E195" s="30"/>
      <c r="F195" s="35" t="s">
        <v>23</v>
      </c>
      <c r="G195" s="35" t="s">
        <v>26</v>
      </c>
      <c r="H195" s="35" t="str">
        <f>IF(ISERROR(VLOOKUP(F195,Table3[[#All],[Type]],1,FALSE))=FALSE(),"",IF(F195="","",IFERROR(IFERROR(TræningsZone,StigningsløbZone),IF(F195="Intervalløb",IntervalZone,IF(F195="Temposkift",TemposkiftZone,IF(F195="Konkurrenceløb","N/A",IF(F195="Distanceløb",DistanceløbZone,"Ukendt træningstype")))))))</f>
        <v>Ae1</v>
      </c>
      <c r="I195" s="35" t="str">
        <f>IF(F195="Konkurrenceløb",KonkurrenceløbHastighed,IF(ISERROR(VLOOKUP(F195,Table3[[#All],[Type]],1,FALSE))=FALSE(),"",IF(F195="","",TræningsHastighed)))</f>
        <v>7:07,5</v>
      </c>
      <c r="J195" s="36">
        <f ca="1">IF(ISERROR(VLOOKUP(F195,Table3[[#All],[Type]],1,FALSE))=FALSE(),SUMIF(OFFSET(B195,1,0,50),B195,OFFSET(J195,1,0,50)),IF(F195="","",IF(ISERROR(VLOOKUP(F195,TræningsZoner!B:B,1,FALSE))=FALSE(),NormalTid,IF(F195="Stigningsløb",StigningsløbTid,IF(F195="Intervalløb",IntervalTid,IF(F195="Temposkift",TemposkiftTid,IF(F195="Konkurrenceløb",KonkurrenceløbTid,IF(F195="Distanceløb",DistanceløbTid,"Ukendt træningstype"))))))))</f>
        <v>15</v>
      </c>
      <c r="K195" s="37">
        <f ca="1">IF(ISERROR(VLOOKUP(F195,Table3[[#All],[Type]],1,FALSE))=FALSE(),SUMIF(OFFSET(B195,1,0,50),B195,OFFSET(K195,1,0,50)),IF(F195="","",IF(ISERROR(VLOOKUP(F195,TræningsZoner!B:B,1,FALSE))=FALSE(),NormalDistance,IF(F195="Stigningsløb",StigningsløbDistance,IF(F195="Intervalløb",IntervalDistance,IF(F195="Temposkift",TemposkiftDistance,IF(F195="konkurrenceløb",KonkurrenceløbDistance,IF(F195="Distanceløb",DistanceløbDistance,"Ukendt træningstype"))))))))</f>
        <v>2.1052631578947367</v>
      </c>
      <c r="L195" s="30"/>
      <c r="M195" s="31"/>
      <c r="N195" s="73"/>
    </row>
    <row r="196" spans="1:14" collapsed="1" x14ac:dyDescent="0.25">
      <c r="A196" s="28">
        <f t="shared" si="3"/>
        <v>42798</v>
      </c>
      <c r="B196" s="29">
        <v>42798</v>
      </c>
      <c r="C196" s="30">
        <f t="shared" si="8"/>
        <v>10</v>
      </c>
      <c r="D196" s="30">
        <f t="shared" si="9"/>
        <v>2017</v>
      </c>
      <c r="E196" s="30" t="s">
        <v>75</v>
      </c>
      <c r="F196" s="31" t="s">
        <v>31</v>
      </c>
      <c r="G196" s="31" t="s">
        <v>89</v>
      </c>
      <c r="H196" s="31" t="str">
        <f>IF(ISERROR(VLOOKUP(F196,Table3[[#All],[Type]],1,FALSE))=FALSE(),"",IF(F196="","",IFERROR(IFERROR(TræningsZone,StigningsløbZone),IF(F196="Intervalløb",IntervalZone,IF(F196="Temposkift",TemposkiftZone,IF(F196="Konkurrenceløb","N/A",IF(F196="Distanceløb",DistanceløbZone,"Ukendt træningstype")))))))</f>
        <v/>
      </c>
      <c r="I196" s="31" t="str">
        <f>IF(F196="Konkurrenceløb",KonkurrenceløbHastighed,IF(ISERROR(VLOOKUP(F196,Table3[[#All],[Type]],1,FALSE))=FALSE(),"",IF(F196="","",TræningsHastighed)))</f>
        <v/>
      </c>
      <c r="J196" s="30">
        <f ca="1">IF(ISERROR(VLOOKUP(F196,Table3[[#All],[Type]],1,FALSE))=FALSE(),SUMIF(OFFSET(B196,1,0,50),B196,OFFSET(J196,1,0,50)),IF(F196="","",IF(ISERROR(VLOOKUP(F196,TræningsZoner!B:B,1,FALSE))=FALSE(),NormalTid,IF(F196="Stigningsløb",StigningsløbTid,IF(F196="Intervalløb",IntervalTid,IF(F196="Temposkift",TemposkiftTid,IF(F196="Konkurrenceløb",KonkurrenceløbTid,IF(F196="Distanceløb",DistanceløbTid,"Ukendt træningstype"))))))))</f>
        <v>90</v>
      </c>
      <c r="K196" s="32">
        <f ca="1">IF(ISERROR(VLOOKUP(F196,Table3[[#All],[Type]],1,FALSE))=FALSE(),SUMIF(OFFSET(B196,1,0,50),B196,OFFSET(K196,1,0,50)),IF(F196="","",IF(ISERROR(VLOOKUP(F196,TræningsZoner!B:B,1,FALSE))=FALSE(),NormalDistance,IF(F196="Stigningsløb",StigningsløbDistance,IF(F196="Intervalløb",IntervalDistance,IF(F196="Temposkift",TemposkiftDistance,IF(F196="konkurrenceløb",KonkurrenceløbDistance,IF(F196="Distanceløb",DistanceløbDistance,"Ukendt træningstype"))))))))</f>
        <v>11.10530856258554</v>
      </c>
      <c r="L196" s="30"/>
      <c r="M196" s="31"/>
      <c r="N196" s="73"/>
    </row>
    <row r="197" spans="1:14" s="26" customFormat="1" hidden="1" outlineLevel="1" x14ac:dyDescent="0.25">
      <c r="A197" s="33"/>
      <c r="B197" s="34">
        <v>42798</v>
      </c>
      <c r="C197" s="30" t="str">
        <f t="shared" si="8"/>
        <v/>
      </c>
      <c r="D197" s="30" t="str">
        <f t="shared" si="9"/>
        <v/>
      </c>
      <c r="E197" s="30"/>
      <c r="F197" s="35" t="s">
        <v>41</v>
      </c>
      <c r="G197" s="35" t="s">
        <v>33</v>
      </c>
      <c r="H197" s="35" t="str">
        <f>IF(ISERROR(VLOOKUP(F197,Table3[[#All],[Type]],1,FALSE))=FALSE(),"",IF(F197="","",IFERROR(IFERROR(TræningsZone,StigningsløbZone),IF(F197="Intervalløb",IntervalZone,IF(F197="Temposkift",TemposkiftZone,IF(F197="Konkurrenceløb","N/A",IF(F197="Distanceløb",DistanceløbZone,"Ukendt træningstype")))))))</f>
        <v>Rest</v>
      </c>
      <c r="I197" s="35" t="str">
        <f>IF(F197="Konkurrenceløb",KonkurrenceløbHastighed,IF(ISERROR(VLOOKUP(F197,Table3[[#All],[Type]],1,FALSE))=FALSE(),"",IF(F197="","",TræningsHastighed)))</f>
        <v>9:59,5</v>
      </c>
      <c r="J197" s="36">
        <f ca="1">IF(ISERROR(VLOOKUP(F197,Table3[[#All],[Type]],1,FALSE))=FALSE(),SUMIF(OFFSET(B197,1,0,50),B197,OFFSET(J197,1,0,50)),IF(F197="","",IF(ISERROR(VLOOKUP(F197,TræningsZoner!B:B,1,FALSE))=FALSE(),NormalTid,IF(F197="Stigningsløb",StigningsløbTid,IF(F197="Intervalløb",IntervalTid,IF(F197="Temposkift",TemposkiftTid,IF(F197="Konkurrenceløb",KonkurrenceløbTid,IF(F197="Distanceløb",DistanceløbTid,"Ukendt træningstype"))))))))</f>
        <v>20</v>
      </c>
      <c r="K197" s="37">
        <f ca="1">IF(ISERROR(VLOOKUP(F197,Table3[[#All],[Type]],1,FALSE))=FALSE(),SUMIF(OFFSET(B197,1,0,50),B197,OFFSET(K197,1,0,50)),IF(F197="","",IF(ISERROR(VLOOKUP(F197,TræningsZoner!B:B,1,FALSE))=FALSE(),NormalDistance,IF(F197="Stigningsløb",StigningsløbDistance,IF(F197="Intervalløb",IntervalDistance,IF(F197="Temposkift",TemposkiftDistance,IF(F197="konkurrenceløb",KonkurrenceløbDistance,IF(F197="Distanceløb",DistanceløbDistance,"Ukendt træningstype"))))))))</f>
        <v>2.0016680567139282</v>
      </c>
      <c r="L197" s="30"/>
      <c r="M197" s="31"/>
      <c r="N197" s="73"/>
    </row>
    <row r="198" spans="1:14" s="26" customFormat="1" hidden="1" outlineLevel="1" x14ac:dyDescent="0.25">
      <c r="A198" s="33"/>
      <c r="B198" s="34">
        <v>42798</v>
      </c>
      <c r="C198" s="30" t="str">
        <f t="shared" si="8"/>
        <v/>
      </c>
      <c r="D198" s="30" t="str">
        <f t="shared" si="9"/>
        <v/>
      </c>
      <c r="E198" s="30"/>
      <c r="F198" s="35" t="s">
        <v>23</v>
      </c>
      <c r="G198" s="35" t="s">
        <v>42</v>
      </c>
      <c r="H198" s="35" t="str">
        <f>IF(ISERROR(VLOOKUP(F198,Table3[[#All],[Type]],1,FALSE))=FALSE(),"",IF(F198="","",IFERROR(IFERROR(TræningsZone,StigningsløbZone),IF(F198="Intervalløb",IntervalZone,IF(F198="Temposkift",TemposkiftZone,IF(F198="Konkurrenceløb","N/A",IF(F198="Distanceløb",DistanceløbZone,"Ukendt træningstype")))))))</f>
        <v>Ae1</v>
      </c>
      <c r="I198" s="35" t="str">
        <f>IF(F198="Konkurrenceløb",KonkurrenceløbHastighed,IF(ISERROR(VLOOKUP(F198,Table3[[#All],[Type]],1,FALSE))=FALSE(),"",IF(F198="","",TræningsHastighed)))</f>
        <v>7:07,5</v>
      </c>
      <c r="J198" s="36">
        <f ca="1">IF(ISERROR(VLOOKUP(F198,Table3[[#All],[Type]],1,FALSE))=FALSE(),SUMIF(OFFSET(B198,1,0,50),B198,OFFSET(J198,1,0,50)),IF(F198="","",IF(ISERROR(VLOOKUP(F198,TræningsZoner!B:B,1,FALSE))=FALSE(),NormalTid,IF(F198="Stigningsløb",StigningsløbTid,IF(F198="Intervalløb",IntervalTid,IF(F198="Temposkift",TemposkiftTid,IF(F198="Konkurrenceløb",KonkurrenceløbTid,IF(F198="Distanceløb",DistanceløbTid,"Ukendt træningstype"))))))))</f>
        <v>25</v>
      </c>
      <c r="K198" s="37">
        <f ca="1">IF(ISERROR(VLOOKUP(F198,Table3[[#All],[Type]],1,FALSE))=FALSE(),SUMIF(OFFSET(B198,1,0,50),B198,OFFSET(K198,1,0,50)),IF(F198="","",IF(ISERROR(VLOOKUP(F198,TræningsZoner!B:B,1,FALSE))=FALSE(),NormalDistance,IF(F198="Stigningsløb",StigningsløbDistance,IF(F198="Intervalløb",IntervalDistance,IF(F198="Temposkift",TemposkiftDistance,IF(F198="konkurrenceløb",KonkurrenceløbDistance,IF(F198="Distanceløb",DistanceløbDistance,"Ukendt træningstype"))))))))</f>
        <v>3.5087719298245612</v>
      </c>
      <c r="L198" s="30"/>
      <c r="M198" s="31"/>
      <c r="N198" s="73"/>
    </row>
    <row r="199" spans="1:14" s="26" customFormat="1" hidden="1" outlineLevel="1" x14ac:dyDescent="0.25">
      <c r="A199" s="33"/>
      <c r="B199" s="34">
        <v>42798</v>
      </c>
      <c r="C199" s="30" t="str">
        <f t="shared" si="8"/>
        <v/>
      </c>
      <c r="D199" s="30" t="str">
        <f t="shared" si="9"/>
        <v/>
      </c>
      <c r="E199" s="30"/>
      <c r="F199" s="35" t="s">
        <v>32</v>
      </c>
      <c r="G199" s="35" t="s">
        <v>34</v>
      </c>
      <c r="H199" s="35" t="str">
        <f>IF(ISERROR(VLOOKUP(F199,Table3[[#All],[Type]],1,FALSE))=FALSE(),"",IF(F199="","",IFERROR(IFERROR(TræningsZone,StigningsløbZone),IF(F199="Intervalløb",IntervalZone,IF(F199="Temposkift",TemposkiftZone,IF(F199="Konkurrenceløb","N/A",IF(F199="Distanceløb",DistanceløbZone,"Ukendt træningstype")))))))</f>
        <v>Ae2</v>
      </c>
      <c r="I199" s="35" t="str">
        <f>IF(F199="Konkurrenceløb",KonkurrenceløbHastighed,IF(ISERROR(VLOOKUP(F199,Table3[[#All],[Type]],1,FALSE))=FALSE(),"",IF(F199="","",TræningsHastighed)))</f>
        <v>6:28</v>
      </c>
      <c r="J199" s="36">
        <f ca="1">IF(ISERROR(VLOOKUP(F199,Table3[[#All],[Type]],1,FALSE))=FALSE(),SUMIF(OFFSET(B199,1,0,50),B199,OFFSET(J199,1,0,50)),IF(F199="","",IF(ISERROR(VLOOKUP(F199,TræningsZoner!B:B,1,FALSE))=FALSE(),NormalTid,IF(F199="Stigningsløb",StigningsløbTid,IF(F199="Intervalløb",IntervalTid,IF(F199="Temposkift",TemposkiftTid,IF(F199="Konkurrenceløb",KonkurrenceløbTid,IF(F199="Distanceløb",DistanceløbTid,"Ukendt træningstype"))))))))</f>
        <v>10</v>
      </c>
      <c r="K199" s="37">
        <f ca="1">IF(ISERROR(VLOOKUP(F199,Table3[[#All],[Type]],1,FALSE))=FALSE(),SUMIF(OFFSET(B199,1,0,50),B199,OFFSET(K199,1,0,50)),IF(F199="","",IF(ISERROR(VLOOKUP(F199,TræningsZoner!B:B,1,FALSE))=FALSE(),NormalDistance,IF(F199="Stigningsløb",StigningsløbDistance,IF(F199="Intervalløb",IntervalDistance,IF(F199="Temposkift",TemposkiftDistance,IF(F199="konkurrenceløb",KonkurrenceløbDistance,IF(F199="Distanceløb",DistanceløbDistance,"Ukendt træningstype"))))))))</f>
        <v>1.5463917525773196</v>
      </c>
      <c r="L199" s="30"/>
      <c r="M199" s="31"/>
      <c r="N199" s="73"/>
    </row>
    <row r="200" spans="1:14" s="26" customFormat="1" hidden="1" outlineLevel="1" x14ac:dyDescent="0.25">
      <c r="A200" s="33"/>
      <c r="B200" s="34">
        <v>42798</v>
      </c>
      <c r="C200" s="30" t="str">
        <f t="shared" si="8"/>
        <v/>
      </c>
      <c r="D200" s="30" t="str">
        <f t="shared" si="9"/>
        <v/>
      </c>
      <c r="E200" s="30"/>
      <c r="F200" s="35" t="s">
        <v>41</v>
      </c>
      <c r="G200" s="35" t="s">
        <v>43</v>
      </c>
      <c r="H200" s="35" t="str">
        <f>IF(ISERROR(VLOOKUP(F200,Table3[[#All],[Type]],1,FALSE))=FALSE(),"",IF(F200="","",IFERROR(IFERROR(TræningsZone,StigningsløbZone),IF(F200="Intervalløb",IntervalZone,IF(F200="Temposkift",TemposkiftZone,IF(F200="Konkurrenceløb","N/A",IF(F200="Distanceløb",DistanceløbZone,"Ukendt træningstype")))))))</f>
        <v>Rest</v>
      </c>
      <c r="I200" s="35" t="str">
        <f>IF(F200="Konkurrenceløb",KonkurrenceløbHastighed,IF(ISERROR(VLOOKUP(F200,Table3[[#All],[Type]],1,FALSE))=FALSE(),"",IF(F200="","",TræningsHastighed)))</f>
        <v>9:59,5</v>
      </c>
      <c r="J200" s="36">
        <f ca="1">IF(ISERROR(VLOOKUP(F200,Table3[[#All],[Type]],1,FALSE))=FALSE(),SUMIF(OFFSET(B200,1,0,50),B200,OFFSET(J200,1,0,50)),IF(F200="","",IF(ISERROR(VLOOKUP(F200,TræningsZoner!B:B,1,FALSE))=FALSE(),NormalTid,IF(F200="Stigningsløb",StigningsløbTid,IF(F200="Intervalløb",IntervalTid,IF(F200="Temposkift",TemposkiftTid,IF(F200="Konkurrenceløb",KonkurrenceløbTid,IF(F200="Distanceløb",DistanceløbTid,"Ukendt træningstype"))))))))</f>
        <v>5</v>
      </c>
      <c r="K200" s="37">
        <f ca="1">IF(ISERROR(VLOOKUP(F200,Table3[[#All],[Type]],1,FALSE))=FALSE(),SUMIF(OFFSET(B200,1,0,50),B200,OFFSET(K200,1,0,50)),IF(F200="","",IF(ISERROR(VLOOKUP(F200,TræningsZoner!B:B,1,FALSE))=FALSE(),NormalDistance,IF(F200="Stigningsløb",StigningsløbDistance,IF(F200="Intervalløb",IntervalDistance,IF(F200="Temposkift",TemposkiftDistance,IF(F200="konkurrenceløb",KonkurrenceløbDistance,IF(F200="Distanceløb",DistanceløbDistance,"Ukendt træningstype"))))))))</f>
        <v>0.50041701417848206</v>
      </c>
      <c r="L200" s="30"/>
      <c r="M200" s="31"/>
      <c r="N200" s="73"/>
    </row>
    <row r="201" spans="1:14" s="26" customFormat="1" hidden="1" outlineLevel="1" x14ac:dyDescent="0.25">
      <c r="A201" s="33"/>
      <c r="B201" s="34">
        <v>42798</v>
      </c>
      <c r="C201" s="30" t="str">
        <f t="shared" si="8"/>
        <v/>
      </c>
      <c r="D201" s="30" t="str">
        <f t="shared" si="9"/>
        <v/>
      </c>
      <c r="E201" s="30"/>
      <c r="F201" s="35" t="s">
        <v>32</v>
      </c>
      <c r="G201" s="35" t="s">
        <v>34</v>
      </c>
      <c r="H201" s="35" t="str">
        <f>IF(ISERROR(VLOOKUP(F201,Table3[[#All],[Type]],1,FALSE))=FALSE(),"",IF(F201="","",IFERROR(IFERROR(TræningsZone,StigningsløbZone),IF(F201="Intervalløb",IntervalZone,IF(F201="Temposkift",TemposkiftZone,IF(F201="Konkurrenceløb","N/A",IF(F201="Distanceløb",DistanceløbZone,"Ukendt træningstype")))))))</f>
        <v>Ae2</v>
      </c>
      <c r="I201" s="35" t="str">
        <f>IF(F201="Konkurrenceløb",KonkurrenceløbHastighed,IF(ISERROR(VLOOKUP(F201,Table3[[#All],[Type]],1,FALSE))=FALSE(),"",IF(F201="","",TræningsHastighed)))</f>
        <v>6:28</v>
      </c>
      <c r="J201" s="36">
        <f ca="1">IF(ISERROR(VLOOKUP(F201,Table3[[#All],[Type]],1,FALSE))=FALSE(),SUMIF(OFFSET(B201,1,0,50),B201,OFFSET(J201,1,0,50)),IF(F201="","",IF(ISERROR(VLOOKUP(F201,TræningsZoner!B:B,1,FALSE))=FALSE(),NormalTid,IF(F201="Stigningsløb",StigningsløbTid,IF(F201="Intervalløb",IntervalTid,IF(F201="Temposkift",TemposkiftTid,IF(F201="Konkurrenceløb",KonkurrenceløbTid,IF(F201="Distanceløb",DistanceløbTid,"Ukendt træningstype"))))))))</f>
        <v>10</v>
      </c>
      <c r="K201" s="37">
        <f ca="1">IF(ISERROR(VLOOKUP(F201,Table3[[#All],[Type]],1,FALSE))=FALSE(),SUMIF(OFFSET(B201,1,0,50),B201,OFFSET(K201,1,0,50)),IF(F201="","",IF(ISERROR(VLOOKUP(F201,TræningsZoner!B:B,1,FALSE))=FALSE(),NormalDistance,IF(F201="Stigningsløb",StigningsløbDistance,IF(F201="Intervalløb",IntervalDistance,IF(F201="Temposkift",TemposkiftDistance,IF(F201="konkurrenceløb",KonkurrenceløbDistance,IF(F201="Distanceløb",DistanceløbDistance,"Ukendt træningstype"))))))))</f>
        <v>1.5463917525773196</v>
      </c>
      <c r="L201" s="30"/>
      <c r="M201" s="31"/>
      <c r="N201" s="73"/>
    </row>
    <row r="202" spans="1:14" s="26" customFormat="1" hidden="1" outlineLevel="1" x14ac:dyDescent="0.25">
      <c r="A202" s="33"/>
      <c r="B202" s="34">
        <v>42798</v>
      </c>
      <c r="C202" s="30" t="str">
        <f t="shared" si="8"/>
        <v/>
      </c>
      <c r="D202" s="30" t="str">
        <f t="shared" si="9"/>
        <v/>
      </c>
      <c r="E202" s="30"/>
      <c r="F202" s="35" t="s">
        <v>41</v>
      </c>
      <c r="G202" s="35" t="s">
        <v>33</v>
      </c>
      <c r="H202" s="35" t="str">
        <f>IF(ISERROR(VLOOKUP(F202,Table3[[#All],[Type]],1,FALSE))=FALSE(),"",IF(F202="","",IFERROR(IFERROR(TræningsZone,StigningsløbZone),IF(F202="Intervalløb",IntervalZone,IF(F202="Temposkift",TemposkiftZone,IF(F202="Konkurrenceløb","N/A",IF(F202="Distanceløb",DistanceløbZone,"Ukendt træningstype")))))))</f>
        <v>Rest</v>
      </c>
      <c r="I202" s="35" t="str">
        <f>IF(F202="Konkurrenceløb",KonkurrenceløbHastighed,IF(ISERROR(VLOOKUP(F202,Table3[[#All],[Type]],1,FALSE))=FALSE(),"",IF(F202="","",TræningsHastighed)))</f>
        <v>9:59,5</v>
      </c>
      <c r="J202" s="36">
        <f ca="1">IF(ISERROR(VLOOKUP(F202,Table3[[#All],[Type]],1,FALSE))=FALSE(),SUMIF(OFFSET(B202,1,0,50),B202,OFFSET(J202,1,0,50)),IF(F202="","",IF(ISERROR(VLOOKUP(F202,TræningsZoner!B:B,1,FALSE))=FALSE(),NormalTid,IF(F202="Stigningsløb",StigningsløbTid,IF(F202="Intervalløb",IntervalTid,IF(F202="Temposkift",TemposkiftTid,IF(F202="Konkurrenceløb",KonkurrenceløbTid,IF(F202="Distanceløb",DistanceløbTid,"Ukendt træningstype"))))))))</f>
        <v>20</v>
      </c>
      <c r="K202" s="37">
        <f ca="1">IF(ISERROR(VLOOKUP(F202,Table3[[#All],[Type]],1,FALSE))=FALSE(),SUMIF(OFFSET(B202,1,0,50),B202,OFFSET(K202,1,0,50)),IF(F202="","",IF(ISERROR(VLOOKUP(F202,TræningsZoner!B:B,1,FALSE))=FALSE(),NormalDistance,IF(F202="Stigningsløb",StigningsløbDistance,IF(F202="Intervalløb",IntervalDistance,IF(F202="Temposkift",TemposkiftDistance,IF(F202="konkurrenceløb",KonkurrenceløbDistance,IF(F202="Distanceløb",DistanceløbDistance,"Ukendt træningstype"))))))))</f>
        <v>2.0016680567139282</v>
      </c>
      <c r="L202" s="30"/>
      <c r="M202" s="31"/>
      <c r="N202" s="73"/>
    </row>
    <row r="203" spans="1:14" collapsed="1" x14ac:dyDescent="0.25">
      <c r="A203" s="28">
        <f t="shared" si="3"/>
        <v>42796</v>
      </c>
      <c r="B203" s="29">
        <v>42796</v>
      </c>
      <c r="C203" s="30">
        <f t="shared" si="8"/>
        <v>10</v>
      </c>
      <c r="D203" s="30">
        <f t="shared" si="9"/>
        <v>2017</v>
      </c>
      <c r="E203" s="30" t="s">
        <v>75</v>
      </c>
      <c r="F203" s="31" t="s">
        <v>35</v>
      </c>
      <c r="G203" s="31"/>
      <c r="H203" s="31" t="str">
        <f>IF(ISERROR(VLOOKUP(F203,Table3[[#All],[Type]],1,FALSE))=FALSE(),"",IF(F203="","",IFERROR(IFERROR(TræningsZone,StigningsløbZone),IF(F203="Intervalløb",IntervalZone,IF(F203="Temposkift",TemposkiftZone,IF(F203="Konkurrenceløb","N/A",IF(F203="Distanceløb",DistanceløbZone,"Ukendt træningstype")))))))</f>
        <v/>
      </c>
      <c r="I203" s="31" t="str">
        <f>IF(F203="Konkurrenceløb",KonkurrenceløbHastighed,IF(ISERROR(VLOOKUP(F203,Table3[[#All],[Type]],1,FALSE))=FALSE(),"",IF(F203="","",TræningsHastighed)))</f>
        <v/>
      </c>
      <c r="J203" s="30">
        <f ca="1">IF(ISERROR(VLOOKUP(F203,Table3[[#All],[Type]],1,FALSE))=FALSE(),SUMIF(OFFSET(B203,1,0,50),B203,OFFSET(J203,1,0,50)),IF(F203="","",IF(ISERROR(VLOOKUP(F203,TræningsZoner!B:B,1,FALSE))=FALSE(),NormalTid,IF(F203="Stigningsløb",StigningsløbTid,IF(F203="Intervalløb",IntervalTid,IF(F203="Temposkift",TemposkiftTid,IF(F203="Konkurrenceløb",KonkurrenceløbTid,IF(F203="Distanceløb",DistanceløbTid,"Ukendt træningstype"))))))))</f>
        <v>66.496666666666655</v>
      </c>
      <c r="K203" s="32">
        <f ca="1">IF(ISERROR(VLOOKUP(F203,Table3[[#All],[Type]],1,FALSE))=FALSE(),SUMIF(OFFSET(B203,1,0,50),B203,OFFSET(K203,1,0,50)),IF(F203="","",IF(ISERROR(VLOOKUP(F203,TræningsZoner!B:B,1,FALSE))=FALSE(),NormalDistance,IF(F203="Stigningsløb",StigningsløbDistance,IF(F203="Intervalløb",IntervalDistance,IF(F203="Temposkift",TemposkiftDistance,IF(F203="konkurrenceløb",KonkurrenceløbDistance,IF(F203="Distanceløb",DistanceløbDistance,"Ukendt træningstype"))))))))</f>
        <v>10.010943329967956</v>
      </c>
      <c r="L203" s="30"/>
      <c r="M203" s="31"/>
      <c r="N203" s="73"/>
    </row>
    <row r="204" spans="1:14" s="26" customFormat="1" hidden="1" outlineLevel="1" x14ac:dyDescent="0.25">
      <c r="A204" s="33"/>
      <c r="B204" s="34">
        <v>42796</v>
      </c>
      <c r="C204" s="30" t="str">
        <f t="shared" si="8"/>
        <v/>
      </c>
      <c r="D204" s="30" t="str">
        <f t="shared" si="9"/>
        <v/>
      </c>
      <c r="E204" s="30"/>
      <c r="F204" s="35" t="s">
        <v>23</v>
      </c>
      <c r="G204" s="35" t="s">
        <v>26</v>
      </c>
      <c r="H204" s="35" t="str">
        <f>IF(ISERROR(VLOOKUP(F204,Table3[[#All],[Type]],1,FALSE))=FALSE(),"",IF(F204="","",IFERROR(IFERROR(TræningsZone,StigningsløbZone),IF(F204="Intervalløb",IntervalZone,IF(F204="Temposkift",TemposkiftZone,IF(F204="Konkurrenceløb","N/A",IF(F204="Distanceløb",DistanceløbZone,"Ukendt træningstype")))))))</f>
        <v>Ae1</v>
      </c>
      <c r="I204" s="35" t="str">
        <f>IF(F204="Konkurrenceløb",KonkurrenceløbHastighed,IF(ISERROR(VLOOKUP(F204,Table3[[#All],[Type]],1,FALSE))=FALSE(),"",IF(F204="","",TræningsHastighed)))</f>
        <v>7:07,5</v>
      </c>
      <c r="J204" s="36">
        <f ca="1">IF(ISERROR(VLOOKUP(F204,Table3[[#All],[Type]],1,FALSE))=FALSE(),SUMIF(OFFSET(B204,1,0,50),B204,OFFSET(J204,1,0,50)),IF(F204="","",IF(ISERROR(VLOOKUP(F204,TræningsZoner!B:B,1,FALSE))=FALSE(),NormalTid,IF(F204="Stigningsløb",StigningsløbTid,IF(F204="Intervalløb",IntervalTid,IF(F204="Temposkift",TemposkiftTid,IF(F204="Konkurrenceløb",KonkurrenceløbTid,IF(F204="Distanceløb",DistanceløbTid,"Ukendt træningstype"))))))))</f>
        <v>15</v>
      </c>
      <c r="K204" s="37">
        <f ca="1">IF(ISERROR(VLOOKUP(F204,Table3[[#All],[Type]],1,FALSE))=FALSE(),SUMIF(OFFSET(B204,1,0,50),B204,OFFSET(K204,1,0,50)),IF(F204="","",IF(ISERROR(VLOOKUP(F204,TræningsZoner!B:B,1,FALSE))=FALSE(),NormalDistance,IF(F204="Stigningsløb",StigningsløbDistance,IF(F204="Intervalløb",IntervalDistance,IF(F204="Temposkift",TemposkiftDistance,IF(F204="konkurrenceløb",KonkurrenceløbDistance,IF(F204="Distanceløb",DistanceløbDistance,"Ukendt træningstype"))))))))</f>
        <v>2.1052631578947367</v>
      </c>
      <c r="L204" s="30"/>
      <c r="M204" s="31"/>
      <c r="N204" s="73"/>
    </row>
    <row r="205" spans="1:14" s="26" customFormat="1" hidden="1" outlineLevel="1" x14ac:dyDescent="0.25">
      <c r="A205" s="33"/>
      <c r="B205" s="34">
        <v>42796</v>
      </c>
      <c r="C205" s="30" t="str">
        <f t="shared" si="8"/>
        <v/>
      </c>
      <c r="D205" s="30" t="str">
        <f t="shared" si="9"/>
        <v/>
      </c>
      <c r="E205" s="30"/>
      <c r="F205" s="35" t="s">
        <v>27</v>
      </c>
      <c r="G205" s="35" t="s">
        <v>28</v>
      </c>
      <c r="H205" s="35" t="str">
        <f>IF(ISERROR(VLOOKUP(F205,Table3[[#All],[Type]],1,FALSE))=FALSE(),"",IF(F205="","",IFERROR(IFERROR(TræningsZone,StigningsløbZone),IF(F205="Intervalløb",IntervalZone,IF(F205="Temposkift",TemposkiftZone,IF(F205="Konkurrenceløb","N/A",IF(F205="Distanceløb",DistanceløbZone,"Ukendt træningstype")))))))</f>
        <v>AT</v>
      </c>
      <c r="I205" s="35" t="str">
        <f>IF(F205="Konkurrenceløb",KonkurrenceløbHastighed,IF(ISERROR(VLOOKUP(F205,Table3[[#All],[Type]],1,FALSE))=FALSE(),"",IF(F205="","",TræningsHastighed)))</f>
        <v>5:56</v>
      </c>
      <c r="J205" s="36">
        <f ca="1">IF(ISERROR(VLOOKUP(F205,Table3[[#All],[Type]],1,FALSE))=FALSE(),SUMIF(OFFSET(B205,1,0,50),B205,OFFSET(J205,1,0,50)),IF(F205="","",IF(ISERROR(VLOOKUP(F205,TræningsZoner!B:B,1,FALSE))=FALSE(),NormalTid,IF(F205="Stigningsløb",StigningsløbTid,IF(F205="Intervalløb",IntervalTid,IF(F205="Temposkift",TemposkiftTid,IF(F205="Konkurrenceløb",KonkurrenceløbTid,IF(F205="Distanceløb",DistanceløbTid,"Ukendt træningstype"))))))))</f>
        <v>1.78</v>
      </c>
      <c r="K205" s="37">
        <f ca="1">IF(ISERROR(VLOOKUP(F205,Table3[[#All],[Type]],1,FALSE))=FALSE(),SUMIF(OFFSET(B205,1,0,50),B205,OFFSET(K205,1,0,50)),IF(F205="","",IF(ISERROR(VLOOKUP(F205,TræningsZoner!B:B,1,FALSE))=FALSE(),NormalDistance,IF(F205="Stigningsløb",StigningsløbDistance,IF(F205="Intervalløb",IntervalDistance,IF(F205="Temposkift",TemposkiftDistance,IF(F205="konkurrenceløb",KonkurrenceløbDistance,IF(F205="Distanceløb",DistanceløbDistance,"Ukendt træningstype"))))))))</f>
        <v>0.3</v>
      </c>
      <c r="L205" s="30"/>
      <c r="M205" s="31"/>
      <c r="N205" s="73"/>
    </row>
    <row r="206" spans="1:14" s="26" customFormat="1" hidden="1" outlineLevel="1" x14ac:dyDescent="0.25">
      <c r="A206" s="33"/>
      <c r="B206" s="34">
        <v>42796</v>
      </c>
      <c r="C206" s="30" t="str">
        <f t="shared" si="8"/>
        <v/>
      </c>
      <c r="D206" s="30" t="str">
        <f t="shared" si="9"/>
        <v/>
      </c>
      <c r="E206" s="30"/>
      <c r="F206" s="35" t="s">
        <v>36</v>
      </c>
      <c r="G206" s="35" t="s">
        <v>48</v>
      </c>
      <c r="H206" s="35" t="str">
        <f>IF(ISERROR(VLOOKUP(F206,Table3[[#All],[Type]],1,FALSE))=FALSE(),"",IF(F206="","",IFERROR(IFERROR(TræningsZone,StigningsløbZone),IF(F206="Intervalløb",IntervalZone,IF(F206="Temposkift",TemposkiftZone,IF(F206="Konkurrenceløb","N/A",IF(F206="Distanceløb",DistanceløbZone,"Ukendt træningstype")))))))</f>
        <v>Ae3</v>
      </c>
      <c r="I206" s="35" t="str">
        <f>IF(F206="Konkurrenceløb",KonkurrenceløbHastighed,IF(ISERROR(VLOOKUP(F206,Table3[[#All],[Type]],1,FALSE))=FALSE(),"",IF(F206="","",TræningsHastighed)))</f>
        <v>6:06</v>
      </c>
      <c r="J206" s="36">
        <f ca="1">IF(ISERROR(VLOOKUP(F206,Table3[[#All],[Type]],1,FALSE))=FALSE(),SUMIF(OFFSET(B206,1,0,50),B206,OFFSET(J206,1,0,50)),IF(F206="","",IF(ISERROR(VLOOKUP(F206,TræningsZoner!B:B,1,FALSE))=FALSE(),NormalTid,IF(F206="Stigningsløb",StigningsløbTid,IF(F206="Intervalløb",IntervalTid,IF(F206="Temposkift",TemposkiftTid,IF(F206="Konkurrenceløb",KonkurrenceløbTid,IF(F206="Distanceløb",DistanceløbTid,"Ukendt træningstype"))))))))</f>
        <v>3.05</v>
      </c>
      <c r="K206" s="37">
        <f ca="1">IF(ISERROR(VLOOKUP(F206,Table3[[#All],[Type]],1,FALSE))=FALSE(),SUMIF(OFFSET(B206,1,0,50),B206,OFFSET(K206,1,0,50)),IF(F206="","",IF(ISERROR(VLOOKUP(F206,TræningsZoner!B:B,1,FALSE))=FALSE(),NormalDistance,IF(F206="Stigningsløb",StigningsløbDistance,IF(F206="Intervalløb",IntervalDistance,IF(F206="Temposkift",TemposkiftDistance,IF(F206="konkurrenceløb",KonkurrenceløbDistance,IF(F206="Distanceløb",DistanceløbDistance,"Ukendt træningstype"))))))))</f>
        <v>0.5</v>
      </c>
      <c r="L206" s="30"/>
      <c r="M206" s="31"/>
      <c r="N206" s="73"/>
    </row>
    <row r="207" spans="1:14" s="26" customFormat="1" hidden="1" outlineLevel="1" x14ac:dyDescent="0.25">
      <c r="A207" s="33"/>
      <c r="B207" s="34">
        <v>42796</v>
      </c>
      <c r="C207" s="30" t="str">
        <f t="shared" si="8"/>
        <v/>
      </c>
      <c r="D207" s="30" t="str">
        <f t="shared" si="9"/>
        <v/>
      </c>
      <c r="E207" s="30"/>
      <c r="F207" s="35" t="s">
        <v>36</v>
      </c>
      <c r="G207" s="35" t="s">
        <v>38</v>
      </c>
      <c r="H207" s="35" t="str">
        <f>IF(ISERROR(VLOOKUP(F207,Table3[[#All],[Type]],1,FALSE))=FALSE(),"",IF(F207="","",IFERROR(IFERROR(TræningsZone,StigningsløbZone),IF(F207="Intervalløb",IntervalZone,IF(F207="Temposkift",TemposkiftZone,IF(F207="Konkurrenceløb","N/A",IF(F207="Distanceløb",DistanceløbZone,"Ukendt træningstype")))))))</f>
        <v>An1</v>
      </c>
      <c r="I207" s="35" t="str">
        <f>IF(F207="Konkurrenceløb",KonkurrenceløbHastighed,IF(ISERROR(VLOOKUP(F207,Table3[[#All],[Type]],1,FALSE))=FALSE(),"",IF(F207="","",TræningsHastighed)))</f>
        <v>5:42,5</v>
      </c>
      <c r="J207" s="36">
        <f ca="1">IF(ISERROR(VLOOKUP(F207,Table3[[#All],[Type]],1,FALSE))=FALSE(),SUMIF(OFFSET(B207,1,0,50),B207,OFFSET(J207,1,0,50)),IF(F207="","",IF(ISERROR(VLOOKUP(F207,TræningsZoner!B:B,1,FALSE))=FALSE(),NormalTid,IF(F207="Stigningsløb",StigningsløbTid,IF(F207="Intervalløb",IntervalTid,IF(F207="Temposkift",TemposkiftTid,IF(F207="Konkurrenceløb",KonkurrenceløbTid,IF(F207="Distanceløb",DistanceløbTid,"Ukendt træningstype"))))))))</f>
        <v>2.8541666666666665</v>
      </c>
      <c r="K207" s="37">
        <f ca="1">IF(ISERROR(VLOOKUP(F207,Table3[[#All],[Type]],1,FALSE))=FALSE(),SUMIF(OFFSET(B207,1,0,50),B207,OFFSET(K207,1,0,50)),IF(F207="","",IF(ISERROR(VLOOKUP(F207,TræningsZoner!B:B,1,FALSE))=FALSE(),NormalDistance,IF(F207="Stigningsløb",StigningsløbDistance,IF(F207="Intervalløb",IntervalDistance,IF(F207="Temposkift",TemposkiftDistance,IF(F207="konkurrenceløb",KonkurrenceløbDistance,IF(F207="Distanceløb",DistanceløbDistance,"Ukendt træningstype"))))))))</f>
        <v>0.5</v>
      </c>
      <c r="L207" s="30"/>
      <c r="M207" s="31"/>
      <c r="N207" s="73"/>
    </row>
    <row r="208" spans="1:14" s="26" customFormat="1" hidden="1" outlineLevel="1" x14ac:dyDescent="0.25">
      <c r="A208" s="33"/>
      <c r="B208" s="34">
        <v>42796</v>
      </c>
      <c r="C208" s="30" t="str">
        <f t="shared" si="8"/>
        <v/>
      </c>
      <c r="D208" s="30" t="str">
        <f t="shared" si="9"/>
        <v/>
      </c>
      <c r="E208" s="30"/>
      <c r="F208" s="35" t="s">
        <v>36</v>
      </c>
      <c r="G208" s="35" t="s">
        <v>48</v>
      </c>
      <c r="H208" s="35" t="str">
        <f>IF(ISERROR(VLOOKUP(F208,Table3[[#All],[Type]],1,FALSE))=FALSE(),"",IF(F208="","",IFERROR(IFERROR(TræningsZone,StigningsløbZone),IF(F208="Intervalløb",IntervalZone,IF(F208="Temposkift",TemposkiftZone,IF(F208="Konkurrenceløb","N/A",IF(F208="Distanceløb",DistanceløbZone,"Ukendt træningstype")))))))</f>
        <v>Ae3</v>
      </c>
      <c r="I208" s="35" t="str">
        <f>IF(F208="Konkurrenceløb",KonkurrenceløbHastighed,IF(ISERROR(VLOOKUP(F208,Table3[[#All],[Type]],1,FALSE))=FALSE(),"",IF(F208="","",TræningsHastighed)))</f>
        <v>6:06</v>
      </c>
      <c r="J208" s="36">
        <f ca="1">IF(ISERROR(VLOOKUP(F208,Table3[[#All],[Type]],1,FALSE))=FALSE(),SUMIF(OFFSET(B208,1,0,50),B208,OFFSET(J208,1,0,50)),IF(F208="","",IF(ISERROR(VLOOKUP(F208,TræningsZoner!B:B,1,FALSE))=FALSE(),NormalTid,IF(F208="Stigningsløb",StigningsløbTid,IF(F208="Intervalløb",IntervalTid,IF(F208="Temposkift",TemposkiftTid,IF(F208="Konkurrenceløb",KonkurrenceløbTid,IF(F208="Distanceløb",DistanceløbTid,"Ukendt træningstype"))))))))</f>
        <v>3.05</v>
      </c>
      <c r="K208" s="37">
        <f ca="1">IF(ISERROR(VLOOKUP(F208,Table3[[#All],[Type]],1,FALSE))=FALSE(),SUMIF(OFFSET(B208,1,0,50),B208,OFFSET(K208,1,0,50)),IF(F208="","",IF(ISERROR(VLOOKUP(F208,TræningsZoner!B:B,1,FALSE))=FALSE(),NormalDistance,IF(F208="Stigningsløb",StigningsløbDistance,IF(F208="Intervalløb",IntervalDistance,IF(F208="Temposkift",TemposkiftDistance,IF(F208="konkurrenceløb",KonkurrenceløbDistance,IF(F208="Distanceløb",DistanceløbDistance,"Ukendt træningstype"))))))))</f>
        <v>0.5</v>
      </c>
      <c r="L208" s="30"/>
      <c r="M208" s="31"/>
      <c r="N208" s="73"/>
    </row>
    <row r="209" spans="1:14" s="26" customFormat="1" hidden="1" outlineLevel="1" x14ac:dyDescent="0.25">
      <c r="A209" s="33"/>
      <c r="B209" s="34">
        <v>42796</v>
      </c>
      <c r="C209" s="30" t="str">
        <f t="shared" si="8"/>
        <v/>
      </c>
      <c r="D209" s="30" t="str">
        <f t="shared" si="9"/>
        <v/>
      </c>
      <c r="E209" s="30"/>
      <c r="F209" s="35" t="s">
        <v>36</v>
      </c>
      <c r="G209" s="35" t="s">
        <v>38</v>
      </c>
      <c r="H209" s="35" t="str">
        <f>IF(ISERROR(VLOOKUP(F209,Table3[[#All],[Type]],1,FALSE))=FALSE(),"",IF(F209="","",IFERROR(IFERROR(TræningsZone,StigningsløbZone),IF(F209="Intervalløb",IntervalZone,IF(F209="Temposkift",TemposkiftZone,IF(F209="Konkurrenceløb","N/A",IF(F209="Distanceløb",DistanceløbZone,"Ukendt træningstype")))))))</f>
        <v>An1</v>
      </c>
      <c r="I209" s="35" t="str">
        <f>IF(F209="Konkurrenceløb",KonkurrenceløbHastighed,IF(ISERROR(VLOOKUP(F209,Table3[[#All],[Type]],1,FALSE))=FALSE(),"",IF(F209="","",TræningsHastighed)))</f>
        <v>5:42,5</v>
      </c>
      <c r="J209" s="36">
        <f ca="1">IF(ISERROR(VLOOKUP(F209,Table3[[#All],[Type]],1,FALSE))=FALSE(),SUMIF(OFFSET(B209,1,0,50),B209,OFFSET(J209,1,0,50)),IF(F209="","",IF(ISERROR(VLOOKUP(F209,TræningsZoner!B:B,1,FALSE))=FALSE(),NormalTid,IF(F209="Stigningsløb",StigningsløbTid,IF(F209="Intervalløb",IntervalTid,IF(F209="Temposkift",TemposkiftTid,IF(F209="Konkurrenceløb",KonkurrenceløbTid,IF(F209="Distanceløb",DistanceløbTid,"Ukendt træningstype"))))))))</f>
        <v>2.8541666666666665</v>
      </c>
      <c r="K209" s="37">
        <f ca="1">IF(ISERROR(VLOOKUP(F209,Table3[[#All],[Type]],1,FALSE))=FALSE(),SUMIF(OFFSET(B209,1,0,50),B209,OFFSET(K209,1,0,50)),IF(F209="","",IF(ISERROR(VLOOKUP(F209,TræningsZoner!B:B,1,FALSE))=FALSE(),NormalDistance,IF(F209="Stigningsløb",StigningsløbDistance,IF(F209="Intervalløb",IntervalDistance,IF(F209="Temposkift",TemposkiftDistance,IF(F209="konkurrenceløb",KonkurrenceløbDistance,IF(F209="Distanceløb",DistanceløbDistance,"Ukendt træningstype"))))))))</f>
        <v>0.5</v>
      </c>
      <c r="L209" s="30"/>
      <c r="M209" s="31"/>
      <c r="N209" s="73"/>
    </row>
    <row r="210" spans="1:14" s="26" customFormat="1" hidden="1" outlineLevel="1" x14ac:dyDescent="0.25">
      <c r="A210" s="33"/>
      <c r="B210" s="34">
        <v>42796</v>
      </c>
      <c r="C210" s="30" t="str">
        <f t="shared" si="8"/>
        <v/>
      </c>
      <c r="D210" s="30" t="str">
        <f t="shared" si="9"/>
        <v/>
      </c>
      <c r="E210" s="30"/>
      <c r="F210" s="35" t="s">
        <v>36</v>
      </c>
      <c r="G210" s="35" t="s">
        <v>48</v>
      </c>
      <c r="H210" s="35" t="str">
        <f>IF(ISERROR(VLOOKUP(F210,Table3[[#All],[Type]],1,FALSE))=FALSE(),"",IF(F210="","",IFERROR(IFERROR(TræningsZone,StigningsløbZone),IF(F210="Intervalløb",IntervalZone,IF(F210="Temposkift",TemposkiftZone,IF(F210="Konkurrenceløb","N/A",IF(F210="Distanceløb",DistanceløbZone,"Ukendt træningstype")))))))</f>
        <v>Ae3</v>
      </c>
      <c r="I210" s="35" t="str">
        <f>IF(F210="Konkurrenceløb",KonkurrenceløbHastighed,IF(ISERROR(VLOOKUP(F210,Table3[[#All],[Type]],1,FALSE))=FALSE(),"",IF(F210="","",TræningsHastighed)))</f>
        <v>6:06</v>
      </c>
      <c r="J210" s="36">
        <f ca="1">IF(ISERROR(VLOOKUP(F210,Table3[[#All],[Type]],1,FALSE))=FALSE(),SUMIF(OFFSET(B210,1,0,50),B210,OFFSET(J210,1,0,50)),IF(F210="","",IF(ISERROR(VLOOKUP(F210,TræningsZoner!B:B,1,FALSE))=FALSE(),NormalTid,IF(F210="Stigningsløb",StigningsløbTid,IF(F210="Intervalløb",IntervalTid,IF(F210="Temposkift",TemposkiftTid,IF(F210="Konkurrenceløb",KonkurrenceløbTid,IF(F210="Distanceløb",DistanceløbTid,"Ukendt træningstype"))))))))</f>
        <v>3.05</v>
      </c>
      <c r="K210" s="37">
        <f ca="1">IF(ISERROR(VLOOKUP(F210,Table3[[#All],[Type]],1,FALSE))=FALSE(),SUMIF(OFFSET(B210,1,0,50),B210,OFFSET(K210,1,0,50)),IF(F210="","",IF(ISERROR(VLOOKUP(F210,TræningsZoner!B:B,1,FALSE))=FALSE(),NormalDistance,IF(F210="Stigningsløb",StigningsløbDistance,IF(F210="Intervalløb",IntervalDistance,IF(F210="Temposkift",TemposkiftDistance,IF(F210="konkurrenceløb",KonkurrenceløbDistance,IF(F210="Distanceløb",DistanceløbDistance,"Ukendt træningstype"))))))))</f>
        <v>0.5</v>
      </c>
      <c r="L210" s="30"/>
      <c r="M210" s="31"/>
      <c r="N210" s="73"/>
    </row>
    <row r="211" spans="1:14" s="26" customFormat="1" hidden="1" outlineLevel="1" x14ac:dyDescent="0.25">
      <c r="A211" s="33"/>
      <c r="B211" s="34">
        <v>42796</v>
      </c>
      <c r="C211" s="30" t="str">
        <f t="shared" si="8"/>
        <v/>
      </c>
      <c r="D211" s="30" t="str">
        <f t="shared" si="9"/>
        <v/>
      </c>
      <c r="E211" s="30"/>
      <c r="F211" s="35" t="s">
        <v>41</v>
      </c>
      <c r="G211" s="35" t="s">
        <v>43</v>
      </c>
      <c r="H211" s="35" t="str">
        <f>IF(ISERROR(VLOOKUP(F211,Table3[[#All],[Type]],1,FALSE))=FALSE(),"",IF(F211="","",IFERROR(IFERROR(TræningsZone,StigningsløbZone),IF(F211="Intervalløb",IntervalZone,IF(F211="Temposkift",TemposkiftZone,IF(F211="Konkurrenceløb","N/A",IF(F211="Distanceløb",DistanceløbZone,"Ukendt træningstype")))))))</f>
        <v>Rest</v>
      </c>
      <c r="I211" s="35" t="str">
        <f>IF(F211="Konkurrenceløb",KonkurrenceløbHastighed,IF(ISERROR(VLOOKUP(F211,Table3[[#All],[Type]],1,FALSE))=FALSE(),"",IF(F211="","",TræningsHastighed)))</f>
        <v>9:59,5</v>
      </c>
      <c r="J211" s="36">
        <f ca="1">IF(ISERROR(VLOOKUP(F211,Table3[[#All],[Type]],1,FALSE))=FALSE(),SUMIF(OFFSET(B211,1,0,50),B211,OFFSET(J211,1,0,50)),IF(F211="","",IF(ISERROR(VLOOKUP(F211,TræningsZoner!B:B,1,FALSE))=FALSE(),NormalTid,IF(F211="Stigningsløb",StigningsløbTid,IF(F211="Intervalløb",IntervalTid,IF(F211="Temposkift",TemposkiftTid,IF(F211="Konkurrenceløb",KonkurrenceløbTid,IF(F211="Distanceløb",DistanceløbTid,"Ukendt træningstype"))))))))</f>
        <v>5</v>
      </c>
      <c r="K211" s="37">
        <f ca="1">IF(ISERROR(VLOOKUP(F211,Table3[[#All],[Type]],1,FALSE))=FALSE(),SUMIF(OFFSET(B211,1,0,50),B211,OFFSET(K211,1,0,50)),IF(F211="","",IF(ISERROR(VLOOKUP(F211,TræningsZoner!B:B,1,FALSE))=FALSE(),NormalDistance,IF(F211="Stigningsløb",StigningsløbDistance,IF(F211="Intervalløb",IntervalDistance,IF(F211="Temposkift",TemposkiftDistance,IF(F211="konkurrenceløb",KonkurrenceløbDistance,IF(F211="Distanceløb",DistanceløbDistance,"Ukendt træningstype"))))))))</f>
        <v>0.50041701417848206</v>
      </c>
      <c r="L211" s="30"/>
      <c r="M211" s="31"/>
      <c r="N211" s="73"/>
    </row>
    <row r="212" spans="1:14" s="26" customFormat="1" hidden="1" outlineLevel="1" x14ac:dyDescent="0.25">
      <c r="A212" s="33"/>
      <c r="B212" s="34">
        <v>42796</v>
      </c>
      <c r="C212" s="30" t="str">
        <f t="shared" si="8"/>
        <v/>
      </c>
      <c r="D212" s="30" t="str">
        <f t="shared" si="9"/>
        <v/>
      </c>
      <c r="E212" s="30"/>
      <c r="F212" s="35" t="s">
        <v>36</v>
      </c>
      <c r="G212" s="35" t="s">
        <v>48</v>
      </c>
      <c r="H212" s="35" t="str">
        <f>IF(ISERROR(VLOOKUP(F212,Table3[[#All],[Type]],1,FALSE))=FALSE(),"",IF(F212="","",IFERROR(IFERROR(TræningsZone,StigningsløbZone),IF(F212="Intervalløb",IntervalZone,IF(F212="Temposkift",TemposkiftZone,IF(F212="Konkurrenceløb","N/A",IF(F212="Distanceløb",DistanceløbZone,"Ukendt træningstype")))))))</f>
        <v>Ae3</v>
      </c>
      <c r="I212" s="35" t="str">
        <f>IF(F212="Konkurrenceløb",KonkurrenceløbHastighed,IF(ISERROR(VLOOKUP(F212,Table3[[#All],[Type]],1,FALSE))=FALSE(),"",IF(F212="","",TræningsHastighed)))</f>
        <v>6:06</v>
      </c>
      <c r="J212" s="36">
        <f ca="1">IF(ISERROR(VLOOKUP(F212,Table3[[#All],[Type]],1,FALSE))=FALSE(),SUMIF(OFFSET(B212,1,0,50),B212,OFFSET(J212,1,0,50)),IF(F212="","",IF(ISERROR(VLOOKUP(F212,TræningsZoner!B:B,1,FALSE))=FALSE(),NormalTid,IF(F212="Stigningsløb",StigningsløbTid,IF(F212="Intervalløb",IntervalTid,IF(F212="Temposkift",TemposkiftTid,IF(F212="Konkurrenceløb",KonkurrenceløbTid,IF(F212="Distanceløb",DistanceløbTid,"Ukendt træningstype"))))))))</f>
        <v>3.05</v>
      </c>
      <c r="K212" s="37">
        <f ca="1">IF(ISERROR(VLOOKUP(F212,Table3[[#All],[Type]],1,FALSE))=FALSE(),SUMIF(OFFSET(B212,1,0,50),B212,OFFSET(K212,1,0,50)),IF(F212="","",IF(ISERROR(VLOOKUP(F212,TræningsZoner!B:B,1,FALSE))=FALSE(),NormalDistance,IF(F212="Stigningsløb",StigningsløbDistance,IF(F212="Intervalløb",IntervalDistance,IF(F212="Temposkift",TemposkiftDistance,IF(F212="konkurrenceløb",KonkurrenceløbDistance,IF(F212="Distanceløb",DistanceløbDistance,"Ukendt træningstype"))))))))</f>
        <v>0.5</v>
      </c>
      <c r="L212" s="30"/>
      <c r="M212" s="31"/>
      <c r="N212" s="73"/>
    </row>
    <row r="213" spans="1:14" s="26" customFormat="1" hidden="1" outlineLevel="1" x14ac:dyDescent="0.25">
      <c r="A213" s="33"/>
      <c r="B213" s="34">
        <v>42796</v>
      </c>
      <c r="C213" s="30" t="str">
        <f t="shared" si="8"/>
        <v/>
      </c>
      <c r="D213" s="30" t="str">
        <f t="shared" si="9"/>
        <v/>
      </c>
      <c r="E213" s="30"/>
      <c r="F213" s="35" t="s">
        <v>36</v>
      </c>
      <c r="G213" s="35" t="s">
        <v>38</v>
      </c>
      <c r="H213" s="35" t="str">
        <f>IF(ISERROR(VLOOKUP(F213,Table3[[#All],[Type]],1,FALSE))=FALSE(),"",IF(F213="","",IFERROR(IFERROR(TræningsZone,StigningsløbZone),IF(F213="Intervalløb",IntervalZone,IF(F213="Temposkift",TemposkiftZone,IF(F213="Konkurrenceløb","N/A",IF(F213="Distanceløb",DistanceløbZone,"Ukendt træningstype")))))))</f>
        <v>An1</v>
      </c>
      <c r="I213" s="35" t="str">
        <f>IF(F213="Konkurrenceløb",KonkurrenceløbHastighed,IF(ISERROR(VLOOKUP(F213,Table3[[#All],[Type]],1,FALSE))=FALSE(),"",IF(F213="","",TræningsHastighed)))</f>
        <v>5:42,5</v>
      </c>
      <c r="J213" s="36">
        <f ca="1">IF(ISERROR(VLOOKUP(F213,Table3[[#All],[Type]],1,FALSE))=FALSE(),SUMIF(OFFSET(B213,1,0,50),B213,OFFSET(J213,1,0,50)),IF(F213="","",IF(ISERROR(VLOOKUP(F213,TræningsZoner!B:B,1,FALSE))=FALSE(),NormalTid,IF(F213="Stigningsløb",StigningsløbTid,IF(F213="Intervalløb",IntervalTid,IF(F213="Temposkift",TemposkiftTid,IF(F213="Konkurrenceløb",KonkurrenceløbTid,IF(F213="Distanceløb",DistanceløbTid,"Ukendt træningstype"))))))))</f>
        <v>2.8541666666666665</v>
      </c>
      <c r="K213" s="37">
        <f ca="1">IF(ISERROR(VLOOKUP(F213,Table3[[#All],[Type]],1,FALSE))=FALSE(),SUMIF(OFFSET(B213,1,0,50),B213,OFFSET(K213,1,0,50)),IF(F213="","",IF(ISERROR(VLOOKUP(F213,TræningsZoner!B:B,1,FALSE))=FALSE(),NormalDistance,IF(F213="Stigningsløb",StigningsløbDistance,IF(F213="Intervalløb",IntervalDistance,IF(F213="Temposkift",TemposkiftDistance,IF(F213="konkurrenceløb",KonkurrenceløbDistance,IF(F213="Distanceløb",DistanceløbDistance,"Ukendt træningstype"))))))))</f>
        <v>0.5</v>
      </c>
      <c r="L213" s="30"/>
      <c r="M213" s="31"/>
      <c r="N213" s="73"/>
    </row>
    <row r="214" spans="1:14" s="26" customFormat="1" hidden="1" outlineLevel="1" x14ac:dyDescent="0.25">
      <c r="A214" s="33"/>
      <c r="B214" s="34">
        <v>42796</v>
      </c>
      <c r="C214" s="30" t="str">
        <f t="shared" si="8"/>
        <v/>
      </c>
      <c r="D214" s="30" t="str">
        <f t="shared" si="9"/>
        <v/>
      </c>
      <c r="E214" s="30"/>
      <c r="F214" s="35" t="s">
        <v>36</v>
      </c>
      <c r="G214" s="35" t="s">
        <v>48</v>
      </c>
      <c r="H214" s="35" t="str">
        <f>IF(ISERROR(VLOOKUP(F214,Table3[[#All],[Type]],1,FALSE))=FALSE(),"",IF(F214="","",IFERROR(IFERROR(TræningsZone,StigningsløbZone),IF(F214="Intervalløb",IntervalZone,IF(F214="Temposkift",TemposkiftZone,IF(F214="Konkurrenceløb","N/A",IF(F214="Distanceløb",DistanceløbZone,"Ukendt træningstype")))))))</f>
        <v>Ae3</v>
      </c>
      <c r="I214" s="35" t="str">
        <f>IF(F214="Konkurrenceløb",KonkurrenceløbHastighed,IF(ISERROR(VLOOKUP(F214,Table3[[#All],[Type]],1,FALSE))=FALSE(),"",IF(F214="","",TræningsHastighed)))</f>
        <v>6:06</v>
      </c>
      <c r="J214" s="36">
        <f ca="1">IF(ISERROR(VLOOKUP(F214,Table3[[#All],[Type]],1,FALSE))=FALSE(),SUMIF(OFFSET(B214,1,0,50),B214,OFFSET(J214,1,0,50)),IF(F214="","",IF(ISERROR(VLOOKUP(F214,TræningsZoner!B:B,1,FALSE))=FALSE(),NormalTid,IF(F214="Stigningsløb",StigningsløbTid,IF(F214="Intervalløb",IntervalTid,IF(F214="Temposkift",TemposkiftTid,IF(F214="Konkurrenceløb",KonkurrenceløbTid,IF(F214="Distanceløb",DistanceløbTid,"Ukendt træningstype"))))))))</f>
        <v>3.05</v>
      </c>
      <c r="K214" s="37">
        <f ca="1">IF(ISERROR(VLOOKUP(F214,Table3[[#All],[Type]],1,FALSE))=FALSE(),SUMIF(OFFSET(B214,1,0,50),B214,OFFSET(K214,1,0,50)),IF(F214="","",IF(ISERROR(VLOOKUP(F214,TræningsZoner!B:B,1,FALSE))=FALSE(),NormalDistance,IF(F214="Stigningsløb",StigningsløbDistance,IF(F214="Intervalløb",IntervalDistance,IF(F214="Temposkift",TemposkiftDistance,IF(F214="konkurrenceløb",KonkurrenceløbDistance,IF(F214="Distanceløb",DistanceløbDistance,"Ukendt træningstype"))))))))</f>
        <v>0.5</v>
      </c>
      <c r="L214" s="30"/>
      <c r="M214" s="31"/>
      <c r="N214" s="73"/>
    </row>
    <row r="215" spans="1:14" s="26" customFormat="1" hidden="1" outlineLevel="1" x14ac:dyDescent="0.25">
      <c r="A215" s="33"/>
      <c r="B215" s="34">
        <v>42796</v>
      </c>
      <c r="C215" s="30" t="str">
        <f t="shared" si="8"/>
        <v/>
      </c>
      <c r="D215" s="30" t="str">
        <f t="shared" si="9"/>
        <v/>
      </c>
      <c r="E215" s="30"/>
      <c r="F215" s="35" t="s">
        <v>36</v>
      </c>
      <c r="G215" s="35" t="s">
        <v>38</v>
      </c>
      <c r="H215" s="35" t="str">
        <f>IF(ISERROR(VLOOKUP(F215,Table3[[#All],[Type]],1,FALSE))=FALSE(),"",IF(F215="","",IFERROR(IFERROR(TræningsZone,StigningsløbZone),IF(F215="Intervalløb",IntervalZone,IF(F215="Temposkift",TemposkiftZone,IF(F215="Konkurrenceløb","N/A",IF(F215="Distanceløb",DistanceløbZone,"Ukendt træningstype")))))))</f>
        <v>An1</v>
      </c>
      <c r="I215" s="35" t="str">
        <f>IF(F215="Konkurrenceløb",KonkurrenceløbHastighed,IF(ISERROR(VLOOKUP(F215,Table3[[#All],[Type]],1,FALSE))=FALSE(),"",IF(F215="","",TræningsHastighed)))</f>
        <v>5:42,5</v>
      </c>
      <c r="J215" s="36">
        <f ca="1">IF(ISERROR(VLOOKUP(F215,Table3[[#All],[Type]],1,FALSE))=FALSE(),SUMIF(OFFSET(B215,1,0,50),B215,OFFSET(J215,1,0,50)),IF(F215="","",IF(ISERROR(VLOOKUP(F215,TræningsZoner!B:B,1,FALSE))=FALSE(),NormalTid,IF(F215="Stigningsløb",StigningsløbTid,IF(F215="Intervalløb",IntervalTid,IF(F215="Temposkift",TemposkiftTid,IF(F215="Konkurrenceløb",KonkurrenceløbTid,IF(F215="Distanceløb",DistanceløbTid,"Ukendt træningstype"))))))))</f>
        <v>2.8541666666666665</v>
      </c>
      <c r="K215" s="37">
        <f ca="1">IF(ISERROR(VLOOKUP(F215,Table3[[#All],[Type]],1,FALSE))=FALSE(),SUMIF(OFFSET(B215,1,0,50),B215,OFFSET(K215,1,0,50)),IF(F215="","",IF(ISERROR(VLOOKUP(F215,TræningsZoner!B:B,1,FALSE))=FALSE(),NormalDistance,IF(F215="Stigningsløb",StigningsløbDistance,IF(F215="Intervalløb",IntervalDistance,IF(F215="Temposkift",TemposkiftDistance,IF(F215="konkurrenceløb",KonkurrenceløbDistance,IF(F215="Distanceløb",DistanceløbDistance,"Ukendt træningstype"))))))))</f>
        <v>0.5</v>
      </c>
      <c r="L215" s="30"/>
      <c r="M215" s="31"/>
      <c r="N215" s="73"/>
    </row>
    <row r="216" spans="1:14" s="26" customFormat="1" hidden="1" outlineLevel="1" x14ac:dyDescent="0.25">
      <c r="A216" s="33"/>
      <c r="B216" s="34">
        <v>42796</v>
      </c>
      <c r="C216" s="30" t="str">
        <f t="shared" si="8"/>
        <v/>
      </c>
      <c r="D216" s="30" t="str">
        <f t="shared" si="9"/>
        <v/>
      </c>
      <c r="E216" s="30"/>
      <c r="F216" s="35" t="s">
        <v>36</v>
      </c>
      <c r="G216" s="35" t="s">
        <v>48</v>
      </c>
      <c r="H216" s="35" t="str">
        <f>IF(ISERROR(VLOOKUP(F216,Table3[[#All],[Type]],1,FALSE))=FALSE(),"",IF(F216="","",IFERROR(IFERROR(TræningsZone,StigningsløbZone),IF(F216="Intervalløb",IntervalZone,IF(F216="Temposkift",TemposkiftZone,IF(F216="Konkurrenceløb","N/A",IF(F216="Distanceløb",DistanceløbZone,"Ukendt træningstype")))))))</f>
        <v>Ae3</v>
      </c>
      <c r="I216" s="35" t="str">
        <f>IF(F216="Konkurrenceløb",KonkurrenceløbHastighed,IF(ISERROR(VLOOKUP(F216,Table3[[#All],[Type]],1,FALSE))=FALSE(),"",IF(F216="","",TræningsHastighed)))</f>
        <v>6:06</v>
      </c>
      <c r="J216" s="36">
        <f ca="1">IF(ISERROR(VLOOKUP(F216,Table3[[#All],[Type]],1,FALSE))=FALSE(),SUMIF(OFFSET(B216,1,0,50),B216,OFFSET(J216,1,0,50)),IF(F216="","",IF(ISERROR(VLOOKUP(F216,TræningsZoner!B:B,1,FALSE))=FALSE(),NormalTid,IF(F216="Stigningsløb",StigningsløbTid,IF(F216="Intervalløb",IntervalTid,IF(F216="Temposkift",TemposkiftTid,IF(F216="Konkurrenceløb",KonkurrenceløbTid,IF(F216="Distanceløb",DistanceløbTid,"Ukendt træningstype"))))))))</f>
        <v>3.05</v>
      </c>
      <c r="K216" s="37">
        <f ca="1">IF(ISERROR(VLOOKUP(F216,Table3[[#All],[Type]],1,FALSE))=FALSE(),SUMIF(OFFSET(B216,1,0,50),B216,OFFSET(K216,1,0,50)),IF(F216="","",IF(ISERROR(VLOOKUP(F216,TræningsZoner!B:B,1,FALSE))=FALSE(),NormalDistance,IF(F216="Stigningsløb",StigningsløbDistance,IF(F216="Intervalløb",IntervalDistance,IF(F216="Temposkift",TemposkiftDistance,IF(F216="konkurrenceløb",KonkurrenceløbDistance,IF(F216="Distanceløb",DistanceløbDistance,"Ukendt træningstype"))))))))</f>
        <v>0.5</v>
      </c>
      <c r="L216" s="30"/>
      <c r="M216" s="31"/>
      <c r="N216" s="73"/>
    </row>
    <row r="217" spans="1:14" s="26" customFormat="1" hidden="1" outlineLevel="1" x14ac:dyDescent="0.25">
      <c r="A217" s="33"/>
      <c r="B217" s="34">
        <v>42796</v>
      </c>
      <c r="C217" s="30" t="str">
        <f t="shared" si="8"/>
        <v/>
      </c>
      <c r="D217" s="30" t="str">
        <f t="shared" si="9"/>
        <v/>
      </c>
      <c r="E217" s="30"/>
      <c r="F217" s="35" t="s">
        <v>23</v>
      </c>
      <c r="G217" s="35" t="s">
        <v>26</v>
      </c>
      <c r="H217" s="35" t="str">
        <f>IF(ISERROR(VLOOKUP(F217,Table3[[#All],[Type]],1,FALSE))=FALSE(),"",IF(F217="","",IFERROR(IFERROR(TræningsZone,StigningsløbZone),IF(F217="Intervalløb",IntervalZone,IF(F217="Temposkift",TemposkiftZone,IF(F217="Konkurrenceløb","N/A",IF(F217="Distanceløb",DistanceløbZone,"Ukendt træningstype")))))))</f>
        <v>Ae1</v>
      </c>
      <c r="I217" s="35" t="str">
        <f>IF(F217="Konkurrenceløb",KonkurrenceløbHastighed,IF(ISERROR(VLOOKUP(F217,Table3[[#All],[Type]],1,FALSE))=FALSE(),"",IF(F217="","",TræningsHastighed)))</f>
        <v>7:07,5</v>
      </c>
      <c r="J217" s="36">
        <f ca="1">IF(ISERROR(VLOOKUP(F217,Table3[[#All],[Type]],1,FALSE))=FALSE(),SUMIF(OFFSET(B217,1,0,50),B217,OFFSET(J217,1,0,50)),IF(F217="","",IF(ISERROR(VLOOKUP(F217,TræningsZoner!B:B,1,FALSE))=FALSE(),NormalTid,IF(F217="Stigningsløb",StigningsløbTid,IF(F217="Intervalløb",IntervalTid,IF(F217="Temposkift",TemposkiftTid,IF(F217="Konkurrenceløb",KonkurrenceløbTid,IF(F217="Distanceløb",DistanceløbTid,"Ukendt træningstype"))))))))</f>
        <v>15</v>
      </c>
      <c r="K217" s="37">
        <f ca="1">IF(ISERROR(VLOOKUP(F217,Table3[[#All],[Type]],1,FALSE))=FALSE(),SUMIF(OFFSET(B217,1,0,50),B217,OFFSET(K217,1,0,50)),IF(F217="","",IF(ISERROR(VLOOKUP(F217,TræningsZoner!B:B,1,FALSE))=FALSE(),NormalDistance,IF(F217="Stigningsløb",StigningsløbDistance,IF(F217="Intervalløb",IntervalDistance,IF(F217="Temposkift",TemposkiftDistance,IF(F217="konkurrenceløb",KonkurrenceløbDistance,IF(F217="Distanceløb",DistanceløbDistance,"Ukendt træningstype"))))))))</f>
        <v>2.1052631578947367</v>
      </c>
      <c r="L217" s="30"/>
      <c r="M217" s="31"/>
      <c r="N217" s="73"/>
    </row>
    <row r="218" spans="1:14" collapsed="1" x14ac:dyDescent="0.25">
      <c r="A218" s="28">
        <f t="shared" si="3"/>
        <v>42794</v>
      </c>
      <c r="B218" s="29">
        <v>42794</v>
      </c>
      <c r="C218" s="30">
        <f t="shared" si="8"/>
        <v>10</v>
      </c>
      <c r="D218" s="30">
        <f t="shared" si="9"/>
        <v>2017</v>
      </c>
      <c r="E218" s="30" t="s">
        <v>75</v>
      </c>
      <c r="F218" s="31" t="s">
        <v>22</v>
      </c>
      <c r="G218" s="31"/>
      <c r="H218" s="31" t="str">
        <f>IF(ISERROR(VLOOKUP(F218,Table3[[#All],[Type]],1,FALSE))=FALSE(),"",IF(F218="","",IFERROR(IFERROR(TræningsZone,StigningsløbZone),IF(F218="Intervalløb",IntervalZone,IF(F218="Temposkift",TemposkiftZone,IF(F218="Konkurrenceløb","N/A",IF(F218="Distanceløb",DistanceløbZone,"Ukendt træningstype")))))))</f>
        <v/>
      </c>
      <c r="I218" s="31" t="str">
        <f>IF(F218="Konkurrenceløb",KonkurrenceløbHastighed,IF(ISERROR(VLOOKUP(F218,Table3[[#All],[Type]],1,FALSE))=FALSE(),"",IF(F218="","",TræningsHastighed)))</f>
        <v/>
      </c>
      <c r="J218" s="30">
        <f ca="1">IF(ISERROR(VLOOKUP(F218,Table3[[#All],[Type]],1,FALSE))=FALSE(),SUMIF(OFFSET(B218,1,0,50),B218,OFFSET(J218,1,0,50)),IF(F218="","",IF(ISERROR(VLOOKUP(F218,TræningsZoner!B:B,1,FALSE))=FALSE(),NormalTid,IF(F218="Stigningsløb",StigningsløbTid,IF(F218="Intervalløb",IntervalTid,IF(F218="Temposkift",TemposkiftTid,IF(F218="Konkurrenceløb",KonkurrenceløbTid,IF(F218="Distanceløb",DistanceløbTid,"Ukendt træningstype"))))))))</f>
        <v>50</v>
      </c>
      <c r="K218" s="32">
        <f ca="1">IF(ISERROR(VLOOKUP(F218,Table3[[#All],[Type]],1,FALSE))=FALSE(),SUMIF(OFFSET(B218,1,0,50),B218,OFFSET(K218,1,0,50)),IF(F218="","",IF(ISERROR(VLOOKUP(F218,TræningsZoner!B:B,1,FALSE))=FALSE(),NormalDistance,IF(F218="Stigningsløb",StigningsløbDistance,IF(F218="Intervalløb",IntervalDistance,IF(F218="Temposkift",TemposkiftDistance,IF(F218="konkurrenceløb",KonkurrenceløbDistance,IF(F218="Distanceløb",DistanceløbDistance,"Ukendt træningstype"))))))))</f>
        <v>7.2994283461462643</v>
      </c>
      <c r="L218" s="30"/>
      <c r="M218" s="31"/>
      <c r="N218" s="73"/>
    </row>
    <row r="219" spans="1:14" hidden="1" outlineLevel="1" x14ac:dyDescent="0.25">
      <c r="A219" s="28"/>
      <c r="B219" s="34">
        <v>42794</v>
      </c>
      <c r="C219" s="30" t="str">
        <f t="shared" si="8"/>
        <v/>
      </c>
      <c r="D219" s="30" t="str">
        <f t="shared" si="9"/>
        <v/>
      </c>
      <c r="E219" s="30"/>
      <c r="F219" s="35" t="s">
        <v>23</v>
      </c>
      <c r="G219" s="35" t="s">
        <v>33</v>
      </c>
      <c r="H219" s="35" t="str">
        <f>IF(ISERROR(VLOOKUP(F219,Table3[[#All],[Type]],1,FALSE))=FALSE(),"",IF(F219="","",IFERROR(IFERROR(TræningsZone,StigningsløbZone),IF(F219="Intervalløb",IntervalZone,IF(F219="Temposkift",TemposkiftZone,IF(F219="Konkurrenceløb","N/A",IF(F219="Distanceløb",DistanceløbZone,"Ukendt træningstype")))))))</f>
        <v>Ae1</v>
      </c>
      <c r="I219" s="35" t="str">
        <f>IF(F219="Konkurrenceløb",KonkurrenceløbHastighed,IF(ISERROR(VLOOKUP(F219,Table3[[#All],[Type]],1,FALSE))=FALSE(),"",IF(F219="","",TræningsHastighed)))</f>
        <v>7:07,5</v>
      </c>
      <c r="J219" s="36">
        <f ca="1">IF(ISERROR(VLOOKUP(F219,Table3[[#All],[Type]],1,FALSE))=FALSE(),SUMIF(OFFSET(B219,1,0,50),B219,OFFSET(J219,1,0,50)),IF(F219="","",IF(ISERROR(VLOOKUP(F219,TræningsZoner!B:B,1,FALSE))=FALSE(),NormalTid,IF(F219="Stigningsløb",StigningsløbTid,IF(F219="Intervalløb",IntervalTid,IF(F219="Temposkift",TemposkiftTid,IF(F219="Konkurrenceløb",KonkurrenceløbTid,IF(F219="Distanceløb",DistanceløbTid,"Ukendt træningstype"))))))))</f>
        <v>20</v>
      </c>
      <c r="K219" s="37">
        <f ca="1">IF(ISERROR(VLOOKUP(F219,Table3[[#All],[Type]],1,FALSE))=FALSE(),SUMIF(OFFSET(B219,1,0,50),B219,OFFSET(K219,1,0,50)),IF(F219="","",IF(ISERROR(VLOOKUP(F219,TræningsZoner!B:B,1,FALSE))=FALSE(),NormalDistance,IF(F219="Stigningsløb",StigningsløbDistance,IF(F219="Intervalløb",IntervalDistance,IF(F219="Temposkift",TemposkiftDistance,IF(F219="konkurrenceløb",KonkurrenceløbDistance,IF(F219="Distanceløb",DistanceløbDistance,"Ukendt træningstype"))))))))</f>
        <v>2.807017543859649</v>
      </c>
      <c r="L219" s="30"/>
      <c r="M219" s="31"/>
      <c r="N219" s="73"/>
    </row>
    <row r="220" spans="1:14" hidden="1" outlineLevel="1" x14ac:dyDescent="0.25">
      <c r="A220" s="28"/>
      <c r="B220" s="34">
        <v>42794</v>
      </c>
      <c r="C220" s="30" t="str">
        <f t="shared" si="8"/>
        <v/>
      </c>
      <c r="D220" s="30" t="str">
        <f t="shared" si="9"/>
        <v/>
      </c>
      <c r="E220" s="30"/>
      <c r="F220" s="35" t="s">
        <v>49</v>
      </c>
      <c r="G220" s="35" t="s">
        <v>34</v>
      </c>
      <c r="H220" s="35" t="str">
        <f>IF(ISERROR(VLOOKUP(F220,Table3[[#All],[Type]],1,FALSE))=FALSE(),"",IF(F220="","",IFERROR(IFERROR(TræningsZone,StigningsløbZone),IF(F220="Intervalløb",IntervalZone,IF(F220="Temposkift",TemposkiftZone,IF(F220="Konkurrenceløb","N/A",IF(F220="Distanceløb",DistanceløbZone,"Ukendt træningstype")))))))</f>
        <v>AT</v>
      </c>
      <c r="I220" s="35" t="str">
        <f>IF(F220="Konkurrenceløb",KonkurrenceløbHastighed,IF(ISERROR(VLOOKUP(F220,Table3[[#All],[Type]],1,FALSE))=FALSE(),"",IF(F220="","",TræningsHastighed)))</f>
        <v>5:56</v>
      </c>
      <c r="J220" s="36">
        <f ca="1">IF(ISERROR(VLOOKUP(F220,Table3[[#All],[Type]],1,FALSE))=FALSE(),SUMIF(OFFSET(B220,1,0,50),B220,OFFSET(J220,1,0,50)),IF(F220="","",IF(ISERROR(VLOOKUP(F220,TræningsZoner!B:B,1,FALSE))=FALSE(),NormalTid,IF(F220="Stigningsløb",StigningsløbTid,IF(F220="Intervalløb",IntervalTid,IF(F220="Temposkift",TemposkiftTid,IF(F220="Konkurrenceløb",KonkurrenceløbTid,IF(F220="Distanceløb",DistanceløbTid,"Ukendt træningstype"))))))))</f>
        <v>10</v>
      </c>
      <c r="K220" s="37">
        <f ca="1">IF(ISERROR(VLOOKUP(F220,Table3[[#All],[Type]],1,FALSE))=FALSE(),SUMIF(OFFSET(B220,1,0,50),B220,OFFSET(K220,1,0,50)),IF(F220="","",IF(ISERROR(VLOOKUP(F220,TræningsZoner!B:B,1,FALSE))=FALSE(),NormalDistance,IF(F220="Stigningsløb",StigningsløbDistance,IF(F220="Intervalløb",IntervalDistance,IF(F220="Temposkift",TemposkiftDistance,IF(F220="konkurrenceløb",KonkurrenceløbDistance,IF(F220="Distanceløb",DistanceløbDistance,"Ukendt træningstype"))))))))</f>
        <v>1.6853932584269662</v>
      </c>
      <c r="L220" s="30"/>
      <c r="M220" s="31"/>
      <c r="N220" s="73"/>
    </row>
    <row r="221" spans="1:14" hidden="1" outlineLevel="1" x14ac:dyDescent="0.25">
      <c r="A221" s="28"/>
      <c r="B221" s="34">
        <v>42794</v>
      </c>
      <c r="C221" s="30" t="str">
        <f t="shared" si="8"/>
        <v/>
      </c>
      <c r="D221" s="30" t="str">
        <f t="shared" si="9"/>
        <v/>
      </c>
      <c r="E221" s="30"/>
      <c r="F221" s="35" t="s">
        <v>23</v>
      </c>
      <c r="G221" s="35" t="s">
        <v>33</v>
      </c>
      <c r="H221" s="35" t="str">
        <f>IF(ISERROR(VLOOKUP(F221,Table3[[#All],[Type]],1,FALSE))=FALSE(),"",IF(F221="","",IFERROR(IFERROR(TræningsZone,StigningsløbZone),IF(F221="Intervalløb",IntervalZone,IF(F221="Temposkift",TemposkiftZone,IF(F221="Konkurrenceløb","N/A",IF(F221="Distanceløb",DistanceløbZone,"Ukendt træningstype")))))))</f>
        <v>Ae1</v>
      </c>
      <c r="I221" s="35" t="str">
        <f>IF(F221="Konkurrenceløb",KonkurrenceløbHastighed,IF(ISERROR(VLOOKUP(F221,Table3[[#All],[Type]],1,FALSE))=FALSE(),"",IF(F221="","",TræningsHastighed)))</f>
        <v>7:07,5</v>
      </c>
      <c r="J221" s="36">
        <f ca="1">IF(ISERROR(VLOOKUP(F221,Table3[[#All],[Type]],1,FALSE))=FALSE(),SUMIF(OFFSET(B221,1,0,50),B221,OFFSET(J221,1,0,50)),IF(F221="","",IF(ISERROR(VLOOKUP(F221,TræningsZoner!B:B,1,FALSE))=FALSE(),NormalTid,IF(F221="Stigningsløb",StigningsløbTid,IF(F221="Intervalløb",IntervalTid,IF(F221="Temposkift",TemposkiftTid,IF(F221="Konkurrenceløb",KonkurrenceløbTid,IF(F221="Distanceløb",DistanceløbTid,"Ukendt træningstype"))))))))</f>
        <v>20</v>
      </c>
      <c r="K221" s="37">
        <f ca="1">IF(ISERROR(VLOOKUP(F221,Table3[[#All],[Type]],1,FALSE))=FALSE(),SUMIF(OFFSET(B221,1,0,50),B221,OFFSET(K221,1,0,50)),IF(F221="","",IF(ISERROR(VLOOKUP(F221,TræningsZoner!B:B,1,FALSE))=FALSE(),NormalDistance,IF(F221="Stigningsløb",StigningsløbDistance,IF(F221="Intervalløb",IntervalDistance,IF(F221="Temposkift",TemposkiftDistance,IF(F221="konkurrenceløb",KonkurrenceløbDistance,IF(F221="Distanceløb",DistanceløbDistance,"Ukendt træningstype"))))))))</f>
        <v>2.807017543859649</v>
      </c>
      <c r="L221" s="30"/>
      <c r="M221" s="31"/>
      <c r="N221" s="73"/>
    </row>
    <row r="222" spans="1:14" collapsed="1" x14ac:dyDescent="0.25">
      <c r="A222" s="28">
        <f t="shared" si="3"/>
        <v>42793</v>
      </c>
      <c r="B222" s="29">
        <v>42793</v>
      </c>
      <c r="C222" s="30">
        <f t="shared" si="8"/>
        <v>10</v>
      </c>
      <c r="D222" s="30">
        <f t="shared" si="9"/>
        <v>2017</v>
      </c>
      <c r="E222" s="30" t="s">
        <v>75</v>
      </c>
      <c r="F222" s="31" t="s">
        <v>25</v>
      </c>
      <c r="G222" s="31"/>
      <c r="H222" s="31" t="str">
        <f>IF(ISERROR(VLOOKUP(F222,Table3[[#All],[Type]],1,FALSE))=FALSE(),"",IF(F222="","",IFERROR(IFERROR(TræningsZone,StigningsløbZone),IF(F222="Intervalløb",IntervalZone,IF(F222="Temposkift",TemposkiftZone,IF(F222="Konkurrenceløb","N/A",IF(F222="Distanceløb",DistanceløbZone,"Ukendt træningstype")))))))</f>
        <v/>
      </c>
      <c r="I222" s="31" t="str">
        <f>IF(F222="Konkurrenceløb",KonkurrenceløbHastighed,IF(ISERROR(VLOOKUP(F222,Table3[[#All],[Type]],1,FALSE))=FALSE(),"",IF(F222="","",TræningsHastighed)))</f>
        <v/>
      </c>
      <c r="J222" s="30">
        <f ca="1">IF(ISERROR(VLOOKUP(F222,Table3[[#All],[Type]],1,FALSE))=FALSE(),SUMIF(OFFSET(B222,1,0,50),B222,OFFSET(J222,1,0,50)),IF(F222="","",IF(ISERROR(VLOOKUP(F222,TræningsZoner!B:B,1,FALSE))=FALSE(),NormalTid,IF(F222="Stigningsløb",StigningsløbTid,IF(F222="Intervalløb",IntervalTid,IF(F222="Temposkift",TemposkiftTid,IF(F222="Konkurrenceløb",KonkurrenceløbTid,IF(F222="Distanceløb",DistanceløbTid,"Ukendt træningstype"))))))))</f>
        <v>86.013333333333335</v>
      </c>
      <c r="K222" s="32">
        <f ca="1">IF(ISERROR(VLOOKUP(F222,Table3[[#All],[Type]],1,FALSE))=FALSE(),SUMIF(OFFSET(B222,1,0,50),B222,OFFSET(K222,1,0,50)),IF(F222="","",IF(ISERROR(VLOOKUP(F222,TræningsZoner!B:B,1,FALSE))=FALSE(),NormalDistance,IF(F222="Stigningsløb",StigningsløbDistance,IF(F222="Intervalløb",IntervalDistance,IF(F222="Temposkift",TemposkiftDistance,IF(F222="konkurrenceløb",KonkurrenceløbDistance,IF(F222="Distanceløb",DistanceløbDistance,"Ukendt træningstype"))))))))</f>
        <v>12.510526315789473</v>
      </c>
      <c r="L222" s="30"/>
      <c r="M222" s="31"/>
      <c r="N222" s="73"/>
    </row>
    <row r="223" spans="1:14" hidden="1" outlineLevel="1" x14ac:dyDescent="0.25">
      <c r="A223" s="33"/>
      <c r="B223" s="34">
        <v>42793</v>
      </c>
      <c r="C223" s="30" t="str">
        <f t="shared" si="8"/>
        <v/>
      </c>
      <c r="D223" s="30" t="str">
        <f t="shared" si="9"/>
        <v/>
      </c>
      <c r="E223" s="30"/>
      <c r="F223" s="35" t="s">
        <v>23</v>
      </c>
      <c r="G223" s="35" t="s">
        <v>26</v>
      </c>
      <c r="H223" s="35" t="str">
        <f>IF(ISERROR(VLOOKUP(F223,Table3[[#All],[Type]],1,FALSE))=FALSE(),"",IF(F223="","",IFERROR(IFERROR(TræningsZone,StigningsløbZone),IF(F223="Intervalløb",IntervalZone,IF(F223="Temposkift",TemposkiftZone,IF(F223="Konkurrenceløb","N/A",IF(F223="Distanceløb",DistanceløbZone,"Ukendt træningstype")))))))</f>
        <v>Ae1</v>
      </c>
      <c r="I223" s="35" t="str">
        <f>IF(F223="Konkurrenceløb",KonkurrenceløbHastighed,IF(ISERROR(VLOOKUP(F223,Table3[[#All],[Type]],1,FALSE))=FALSE(),"",IF(F223="","",TræningsHastighed)))</f>
        <v>7:07,5</v>
      </c>
      <c r="J223" s="36">
        <f ca="1">IF(ISERROR(VLOOKUP(F223,Table3[[#All],[Type]],1,FALSE))=FALSE(),SUMIF(OFFSET(B223,1,0,50),B223,OFFSET(J223,1,0,50)),IF(F223="","",IF(ISERROR(VLOOKUP(F223,TræningsZoner!B:B,1,FALSE))=FALSE(),NormalTid,IF(F223="Stigningsløb",StigningsløbTid,IF(F223="Intervalløb",IntervalTid,IF(F223="Temposkift",TemposkiftTid,IF(F223="Konkurrenceløb",KonkurrenceløbTid,IF(F223="Distanceløb",DistanceløbTid,"Ukendt træningstype"))))))))</f>
        <v>15</v>
      </c>
      <c r="K223" s="37">
        <f ca="1">IF(ISERROR(VLOOKUP(F223,Table3[[#All],[Type]],1,FALSE))=FALSE(),SUMIF(OFFSET(B223,1,0,50),B223,OFFSET(K223,1,0,50)),IF(F223="","",IF(ISERROR(VLOOKUP(F223,TræningsZoner!B:B,1,FALSE))=FALSE(),NormalDistance,IF(F223="Stigningsløb",StigningsløbDistance,IF(F223="Intervalløb",IntervalDistance,IF(F223="Temposkift",TemposkiftDistance,IF(F223="konkurrenceløb",KonkurrenceløbDistance,IF(F223="Distanceløb",DistanceløbDistance,"Ukendt træningstype"))))))))</f>
        <v>2.1052631578947367</v>
      </c>
      <c r="L223" s="30"/>
      <c r="M223" s="31"/>
      <c r="N223" s="73"/>
    </row>
    <row r="224" spans="1:14" hidden="1" outlineLevel="1" x14ac:dyDescent="0.25">
      <c r="A224" s="33"/>
      <c r="B224" s="34">
        <v>42793</v>
      </c>
      <c r="C224" s="30" t="str">
        <f t="shared" si="8"/>
        <v/>
      </c>
      <c r="D224" s="30" t="str">
        <f t="shared" si="9"/>
        <v/>
      </c>
      <c r="E224" s="30"/>
      <c r="F224" s="35" t="s">
        <v>27</v>
      </c>
      <c r="G224" s="35" t="s">
        <v>28</v>
      </c>
      <c r="H224" s="35" t="str">
        <f>IF(ISERROR(VLOOKUP(F224,Table3[[#All],[Type]],1,FALSE))=FALSE(),"",IF(F224="","",IFERROR(IFERROR(TræningsZone,StigningsløbZone),IF(F224="Intervalløb",IntervalZone,IF(F224="Temposkift",TemposkiftZone,IF(F224="Konkurrenceløb","N/A",IF(F224="Distanceløb",DistanceløbZone,"Ukendt træningstype")))))))</f>
        <v>AT</v>
      </c>
      <c r="I224" s="35" t="str">
        <f>IF(F224="Konkurrenceløb",KonkurrenceløbHastighed,IF(ISERROR(VLOOKUP(F224,Table3[[#All],[Type]],1,FALSE))=FALSE(),"",IF(F224="","",TræningsHastighed)))</f>
        <v>5:56</v>
      </c>
      <c r="J224" s="36">
        <f ca="1">IF(ISERROR(VLOOKUP(F224,Table3[[#All],[Type]],1,FALSE))=FALSE(),SUMIF(OFFSET(B224,1,0,50),B224,OFFSET(J224,1,0,50)),IF(F224="","",IF(ISERROR(VLOOKUP(F224,TræningsZoner!B:B,1,FALSE))=FALSE(),NormalTid,IF(F224="Stigningsløb",StigningsløbTid,IF(F224="Intervalløb",IntervalTid,IF(F224="Temposkift",TemposkiftTid,IF(F224="Konkurrenceløb",KonkurrenceløbTid,IF(F224="Distanceløb",DistanceløbTid,"Ukendt træningstype"))))))))</f>
        <v>1.78</v>
      </c>
      <c r="K224" s="37">
        <f ca="1">IF(ISERROR(VLOOKUP(F224,Table3[[#All],[Type]],1,FALSE))=FALSE(),SUMIF(OFFSET(B224,1,0,50),B224,OFFSET(K224,1,0,50)),IF(F224="","",IF(ISERROR(VLOOKUP(F224,TræningsZoner!B:B,1,FALSE))=FALSE(),NormalDistance,IF(F224="Stigningsløb",StigningsløbDistance,IF(F224="Intervalløb",IntervalDistance,IF(F224="Temposkift",TemposkiftDistance,IF(F224="konkurrenceløb",KonkurrenceløbDistance,IF(F224="Distanceløb",DistanceløbDistance,"Ukendt træningstype"))))))))</f>
        <v>0.3</v>
      </c>
      <c r="L224" s="30"/>
      <c r="M224" s="31"/>
      <c r="N224" s="73"/>
    </row>
    <row r="225" spans="1:14" hidden="1" outlineLevel="1" x14ac:dyDescent="0.25">
      <c r="A225" s="33"/>
      <c r="B225" s="34">
        <v>42793</v>
      </c>
      <c r="C225" s="30" t="str">
        <f t="shared" si="8"/>
        <v/>
      </c>
      <c r="D225" s="30" t="str">
        <f t="shared" si="9"/>
        <v/>
      </c>
      <c r="E225" s="30"/>
      <c r="F225" s="35" t="s">
        <v>29</v>
      </c>
      <c r="G225" s="35" t="s">
        <v>83</v>
      </c>
      <c r="H225" s="35" t="str">
        <f>IF(ISERROR(VLOOKUP(F225,Table3[[#All],[Type]],1,FALSE))=FALSE(),"",IF(F225="","",IFERROR(IFERROR(TræningsZone,StigningsløbZone),IF(F225="Intervalløb",IntervalZone,IF(F225="Temposkift",TemposkiftZone,IF(F225="Konkurrenceløb","N/A",IF(F225="Distanceløb",DistanceløbZone,"Ukendt træningstype")))))))</f>
        <v>An1</v>
      </c>
      <c r="I225" s="35" t="str">
        <f>IF(F225="Konkurrenceløb",KonkurrenceløbHastighed,IF(ISERROR(VLOOKUP(F225,Table3[[#All],[Type]],1,FALSE))=FALSE(),"",IF(F225="","",TræningsHastighed)))</f>
        <v>5:42,5</v>
      </c>
      <c r="J225" s="36">
        <f ca="1">IF(ISERROR(VLOOKUP(F225,Table3[[#All],[Type]],1,FALSE))=FALSE(),SUMIF(OFFSET(B225,1,0,50),B225,OFFSET(J225,1,0,50)),IF(F225="","",IF(ISERROR(VLOOKUP(F225,TræningsZoner!B:B,1,FALSE))=FALSE(),NormalTid,IF(F225="Stigningsløb",StigningsløbTid,IF(F225="Intervalløb",IntervalTid,IF(F225="Temposkift",TemposkiftTid,IF(F225="Konkurrenceløb",KonkurrenceløbTid,IF(F225="Distanceløb",DistanceløbTid,"Ukendt træningstype"))))))))</f>
        <v>54.233333333333334</v>
      </c>
      <c r="K225" s="37">
        <f ca="1">IF(ISERROR(VLOOKUP(F225,Table3[[#All],[Type]],1,FALSE))=FALSE(),SUMIF(OFFSET(B225,1,0,50),B225,OFFSET(K225,1,0,50)),IF(F225="","",IF(ISERROR(VLOOKUP(F225,TræningsZoner!B:B,1,FALSE))=FALSE(),NormalDistance,IF(F225="Stigningsløb",StigningsløbDistance,IF(F225="Intervalløb",IntervalDistance,IF(F225="Temposkift",TemposkiftDistance,IF(F225="konkurrenceløb",KonkurrenceløbDistance,IF(F225="Distanceløb",DistanceløbDistance,"Ukendt træningstype"))))))))</f>
        <v>8</v>
      </c>
      <c r="L225" s="30"/>
      <c r="M225" s="31"/>
      <c r="N225" s="73"/>
    </row>
    <row r="226" spans="1:14" hidden="1" outlineLevel="1" x14ac:dyDescent="0.25">
      <c r="A226" s="33"/>
      <c r="B226" s="34">
        <v>42793</v>
      </c>
      <c r="C226" s="30" t="str">
        <f t="shared" si="8"/>
        <v/>
      </c>
      <c r="D226" s="30" t="str">
        <f t="shared" si="9"/>
        <v/>
      </c>
      <c r="E226" s="30"/>
      <c r="F226" s="35" t="s">
        <v>23</v>
      </c>
      <c r="G226" s="35" t="s">
        <v>26</v>
      </c>
      <c r="H226" s="35" t="str">
        <f>IF(ISERROR(VLOOKUP(F226,Table3[[#All],[Type]],1,FALSE))=FALSE(),"",IF(F226="","",IFERROR(IFERROR(TræningsZone,StigningsløbZone),IF(F226="Intervalløb",IntervalZone,IF(F226="Temposkift",TemposkiftZone,IF(F226="Konkurrenceløb","N/A",IF(F226="Distanceløb",DistanceløbZone,"Ukendt træningstype")))))))</f>
        <v>Ae1</v>
      </c>
      <c r="I226" s="35" t="str">
        <f>IF(F226="Konkurrenceløb",KonkurrenceløbHastighed,IF(ISERROR(VLOOKUP(F226,Table3[[#All],[Type]],1,FALSE))=FALSE(),"",IF(F226="","",TræningsHastighed)))</f>
        <v>7:07,5</v>
      </c>
      <c r="J226" s="36">
        <f ca="1">IF(ISERROR(VLOOKUP(F226,Table3[[#All],[Type]],1,FALSE))=FALSE(),SUMIF(OFFSET(B226,1,0,50),B226,OFFSET(J226,1,0,50)),IF(F226="","",IF(ISERROR(VLOOKUP(F226,TræningsZoner!B:B,1,FALSE))=FALSE(),NormalTid,IF(F226="Stigningsløb",StigningsløbTid,IF(F226="Intervalløb",IntervalTid,IF(F226="Temposkift",TemposkiftTid,IF(F226="Konkurrenceløb",KonkurrenceløbTid,IF(F226="Distanceløb",DistanceløbTid,"Ukendt træningstype"))))))))</f>
        <v>15</v>
      </c>
      <c r="K226" s="37">
        <f ca="1">IF(ISERROR(VLOOKUP(F226,Table3[[#All],[Type]],1,FALSE))=FALSE(),SUMIF(OFFSET(B226,1,0,50),B226,OFFSET(K226,1,0,50)),IF(F226="","",IF(ISERROR(VLOOKUP(F226,TræningsZoner!B:B,1,FALSE))=FALSE(),NormalDistance,IF(F226="Stigningsløb",StigningsløbDistance,IF(F226="Intervalløb",IntervalDistance,IF(F226="Temposkift",TemposkiftDistance,IF(F226="konkurrenceløb",KonkurrenceløbDistance,IF(F226="Distanceløb",DistanceløbDistance,"Ukendt træningstype"))))))))</f>
        <v>2.1052631578947367</v>
      </c>
      <c r="L226" s="30"/>
      <c r="M226" s="31"/>
      <c r="N226" s="73"/>
    </row>
    <row r="227" spans="1:14" collapsed="1" x14ac:dyDescent="0.25">
      <c r="A227" s="28">
        <f t="shared" si="3"/>
        <v>42791</v>
      </c>
      <c r="B227" s="29">
        <v>42791</v>
      </c>
      <c r="C227" s="30">
        <f t="shared" si="8"/>
        <v>9</v>
      </c>
      <c r="D227" s="30">
        <f t="shared" si="9"/>
        <v>2017</v>
      </c>
      <c r="E227" s="30" t="s">
        <v>75</v>
      </c>
      <c r="F227" s="31" t="s">
        <v>31</v>
      </c>
      <c r="G227" s="31"/>
      <c r="H227" s="31" t="str">
        <f>IF(ISERROR(VLOOKUP(F227,Table3[[#All],[Type]],1,FALSE))=FALSE(),"",IF(F227="","",IFERROR(IFERROR(TræningsZone,StigningsløbZone),IF(F227="Intervalløb",IntervalZone,IF(F227="Temposkift",TemposkiftZone,IF(F227="Konkurrenceløb","N/A",IF(F227="Distanceløb",DistanceløbZone,"Ukendt træningstype")))))))</f>
        <v/>
      </c>
      <c r="I227" s="31" t="str">
        <f>IF(F227="Konkurrenceløb",KonkurrenceløbHastighed,IF(ISERROR(VLOOKUP(F227,Table3[[#All],[Type]],1,FALSE))=FALSE(),"",IF(F227="","",TræningsHastighed)))</f>
        <v/>
      </c>
      <c r="J227" s="30">
        <f ca="1">IF(ISERROR(VLOOKUP(F227,Table3[[#All],[Type]],1,FALSE))=FALSE(),SUMIF(OFFSET(B227,1,0,50),B227,OFFSET(J227,1,0,50)),IF(F227="","",IF(ISERROR(VLOOKUP(F227,TræningsZoner!B:B,1,FALSE))=FALSE(),NormalTid,IF(F227="Stigningsløb",StigningsløbTid,IF(F227="Intervalløb",IntervalTid,IF(F227="Temposkift",TemposkiftTid,IF(F227="Konkurrenceløb",KonkurrenceløbTid,IF(F227="Distanceløb",DistanceløbTid,"Ukendt træningstype"))))))))</f>
        <v>80</v>
      </c>
      <c r="K227" s="32">
        <f ca="1">IF(ISERROR(VLOOKUP(F227,Table3[[#All],[Type]],1,FALSE))=FALSE(),SUMIF(OFFSET(B227,1,0,50),B227,OFFSET(K227,1,0,50)),IF(F227="","",IF(ISERROR(VLOOKUP(F227,TræningsZoner!B:B,1,FALSE))=FALSE(),NormalDistance,IF(F227="Stigningsløb",StigningsløbDistance,IF(F227="Intervalløb",IntervalDistance,IF(F227="Temposkift",TemposkiftDistance,IF(F227="konkurrenceløb",KonkurrenceløbDistance,IF(F227="Distanceløb",DistanceløbDistance,"Ukendt træningstype"))))))))</f>
        <v>9.903137162442146</v>
      </c>
      <c r="L227" s="30"/>
      <c r="M227" s="31"/>
      <c r="N227" s="73"/>
    </row>
    <row r="228" spans="1:14" s="26" customFormat="1" hidden="1" outlineLevel="1" x14ac:dyDescent="0.25">
      <c r="A228" s="33"/>
      <c r="B228" s="34">
        <v>42791</v>
      </c>
      <c r="C228" s="30" t="str">
        <f t="shared" si="8"/>
        <v/>
      </c>
      <c r="D228" s="30" t="str">
        <f t="shared" si="9"/>
        <v/>
      </c>
      <c r="E228" s="30"/>
      <c r="F228" s="35" t="s">
        <v>41</v>
      </c>
      <c r="G228" s="35" t="s">
        <v>33</v>
      </c>
      <c r="H228" s="35" t="str">
        <f>IF(ISERROR(VLOOKUP(F228,Table3[[#All],[Type]],1,FALSE))=FALSE(),"",IF(F228="","",IFERROR(IFERROR(TræningsZone,StigningsløbZone),IF(F228="Intervalløb",IntervalZone,IF(F228="Temposkift",TemposkiftZone,IF(F228="Konkurrenceløb","N/A",IF(F228="Distanceløb",DistanceløbZone,"Ukendt træningstype")))))))</f>
        <v>Rest</v>
      </c>
      <c r="I228" s="35" t="str">
        <f>IF(F228="Konkurrenceløb",KonkurrenceløbHastighed,IF(ISERROR(VLOOKUP(F228,Table3[[#All],[Type]],1,FALSE))=FALSE(),"",IF(F228="","",TræningsHastighed)))</f>
        <v>9:59,5</v>
      </c>
      <c r="J228" s="36">
        <f ca="1">IF(ISERROR(VLOOKUP(F228,Table3[[#All],[Type]],1,FALSE))=FALSE(),SUMIF(OFFSET(B228,1,0,50),B228,OFFSET(J228,1,0,50)),IF(F228="","",IF(ISERROR(VLOOKUP(F228,TræningsZoner!B:B,1,FALSE))=FALSE(),NormalTid,IF(F228="Stigningsløb",StigningsløbTid,IF(F228="Intervalløb",IntervalTid,IF(F228="Temposkift",TemposkiftTid,IF(F228="Konkurrenceløb",KonkurrenceløbTid,IF(F228="Distanceløb",DistanceløbTid,"Ukendt træningstype"))))))))</f>
        <v>20</v>
      </c>
      <c r="K228" s="37">
        <f ca="1">IF(ISERROR(VLOOKUP(F228,Table3[[#All],[Type]],1,FALSE))=FALSE(),SUMIF(OFFSET(B228,1,0,50),B228,OFFSET(K228,1,0,50)),IF(F228="","",IF(ISERROR(VLOOKUP(F228,TræningsZoner!B:B,1,FALSE))=FALSE(),NormalDistance,IF(F228="Stigningsløb",StigningsløbDistance,IF(F228="Intervalløb",IntervalDistance,IF(F228="Temposkift",TemposkiftDistance,IF(F228="konkurrenceløb",KonkurrenceløbDistance,IF(F228="Distanceløb",DistanceløbDistance,"Ukendt træningstype"))))))))</f>
        <v>2.0016680567139282</v>
      </c>
      <c r="L228" s="30"/>
      <c r="M228" s="31"/>
      <c r="N228" s="73"/>
    </row>
    <row r="229" spans="1:14" s="26" customFormat="1" hidden="1" outlineLevel="1" x14ac:dyDescent="0.25">
      <c r="A229" s="33"/>
      <c r="B229" s="34">
        <v>42791</v>
      </c>
      <c r="C229" s="30" t="str">
        <f t="shared" si="8"/>
        <v/>
      </c>
      <c r="D229" s="30" t="str">
        <f t="shared" si="9"/>
        <v/>
      </c>
      <c r="E229" s="30"/>
      <c r="F229" s="35" t="s">
        <v>23</v>
      </c>
      <c r="G229" s="35" t="s">
        <v>33</v>
      </c>
      <c r="H229" s="35" t="str">
        <f>IF(ISERROR(VLOOKUP(F229,Table3[[#All],[Type]],1,FALSE))=FALSE(),"",IF(F229="","",IFERROR(IFERROR(TræningsZone,StigningsløbZone),IF(F229="Intervalløb",IntervalZone,IF(F229="Temposkift",TemposkiftZone,IF(F229="Konkurrenceløb","N/A",IF(F229="Distanceløb",DistanceløbZone,"Ukendt træningstype")))))))</f>
        <v>Ae1</v>
      </c>
      <c r="I229" s="35" t="str">
        <f>IF(F229="Konkurrenceløb",KonkurrenceløbHastighed,IF(ISERROR(VLOOKUP(F229,Table3[[#All],[Type]],1,FALSE))=FALSE(),"",IF(F229="","",TræningsHastighed)))</f>
        <v>7:07,5</v>
      </c>
      <c r="J229" s="36">
        <f ca="1">IF(ISERROR(VLOOKUP(F229,Table3[[#All],[Type]],1,FALSE))=FALSE(),SUMIF(OFFSET(B229,1,0,50),B229,OFFSET(J229,1,0,50)),IF(F229="","",IF(ISERROR(VLOOKUP(F229,TræningsZoner!B:B,1,FALSE))=FALSE(),NormalTid,IF(F229="Stigningsløb",StigningsløbTid,IF(F229="Intervalløb",IntervalTid,IF(F229="Temposkift",TemposkiftTid,IF(F229="Konkurrenceløb",KonkurrenceløbTid,IF(F229="Distanceløb",DistanceløbTid,"Ukendt træningstype"))))))))</f>
        <v>20</v>
      </c>
      <c r="K229" s="37">
        <f ca="1">IF(ISERROR(VLOOKUP(F229,Table3[[#All],[Type]],1,FALSE))=FALSE(),SUMIF(OFFSET(B229,1,0,50),B229,OFFSET(K229,1,0,50)),IF(F229="","",IF(ISERROR(VLOOKUP(F229,TræningsZoner!B:B,1,FALSE))=FALSE(),NormalDistance,IF(F229="Stigningsløb",StigningsløbDistance,IF(F229="Intervalløb",IntervalDistance,IF(F229="Temposkift",TemposkiftDistance,IF(F229="konkurrenceløb",KonkurrenceløbDistance,IF(F229="Distanceløb",DistanceløbDistance,"Ukendt træningstype"))))))))</f>
        <v>2.807017543859649</v>
      </c>
      <c r="L229" s="30"/>
      <c r="M229" s="31"/>
      <c r="N229" s="73"/>
    </row>
    <row r="230" spans="1:14" s="26" customFormat="1" hidden="1" outlineLevel="1" x14ac:dyDescent="0.25">
      <c r="A230" s="33"/>
      <c r="B230" s="34">
        <v>42791</v>
      </c>
      <c r="C230" s="30" t="str">
        <f t="shared" si="8"/>
        <v/>
      </c>
      <c r="D230" s="30" t="str">
        <f t="shared" si="9"/>
        <v/>
      </c>
      <c r="E230" s="30"/>
      <c r="F230" s="35" t="s">
        <v>32</v>
      </c>
      <c r="G230" s="35" t="s">
        <v>34</v>
      </c>
      <c r="H230" s="35" t="str">
        <f>IF(ISERROR(VLOOKUP(F230,Table3[[#All],[Type]],1,FALSE))=FALSE(),"",IF(F230="","",IFERROR(IFERROR(TræningsZone,StigningsløbZone),IF(F230="Intervalløb",IntervalZone,IF(F230="Temposkift",TemposkiftZone,IF(F230="Konkurrenceløb","N/A",IF(F230="Distanceløb",DistanceløbZone,"Ukendt træningstype")))))))</f>
        <v>Ae2</v>
      </c>
      <c r="I230" s="35" t="str">
        <f>IF(F230="Konkurrenceløb",KonkurrenceløbHastighed,IF(ISERROR(VLOOKUP(F230,Table3[[#All],[Type]],1,FALSE))=FALSE(),"",IF(F230="","",TræningsHastighed)))</f>
        <v>6:28</v>
      </c>
      <c r="J230" s="36">
        <f ca="1">IF(ISERROR(VLOOKUP(F230,Table3[[#All],[Type]],1,FALSE))=FALSE(),SUMIF(OFFSET(B230,1,0,50),B230,OFFSET(J230,1,0,50)),IF(F230="","",IF(ISERROR(VLOOKUP(F230,TræningsZoner!B:B,1,FALSE))=FALSE(),NormalTid,IF(F230="Stigningsløb",StigningsløbTid,IF(F230="Intervalløb",IntervalTid,IF(F230="Temposkift",TemposkiftTid,IF(F230="Konkurrenceløb",KonkurrenceløbTid,IF(F230="Distanceløb",DistanceløbTid,"Ukendt træningstype"))))))))</f>
        <v>10</v>
      </c>
      <c r="K230" s="37">
        <f ca="1">IF(ISERROR(VLOOKUP(F230,Table3[[#All],[Type]],1,FALSE))=FALSE(),SUMIF(OFFSET(B230,1,0,50),B230,OFFSET(K230,1,0,50)),IF(F230="","",IF(ISERROR(VLOOKUP(F230,TræningsZoner!B:B,1,FALSE))=FALSE(),NormalDistance,IF(F230="Stigningsløb",StigningsløbDistance,IF(F230="Intervalløb",IntervalDistance,IF(F230="Temposkift",TemposkiftDistance,IF(F230="konkurrenceløb",KonkurrenceløbDistance,IF(F230="Distanceløb",DistanceløbDistance,"Ukendt træningstype"))))))))</f>
        <v>1.5463917525773196</v>
      </c>
      <c r="L230" s="30"/>
      <c r="M230" s="31"/>
      <c r="N230" s="73"/>
    </row>
    <row r="231" spans="1:14" s="26" customFormat="1" hidden="1" outlineLevel="1" x14ac:dyDescent="0.25">
      <c r="A231" s="33"/>
      <c r="B231" s="34">
        <v>42791</v>
      </c>
      <c r="C231" s="30" t="str">
        <f t="shared" si="8"/>
        <v/>
      </c>
      <c r="D231" s="30" t="str">
        <f t="shared" si="9"/>
        <v/>
      </c>
      <c r="E231" s="30"/>
      <c r="F231" s="35" t="s">
        <v>41</v>
      </c>
      <c r="G231" s="35" t="s">
        <v>43</v>
      </c>
      <c r="H231" s="35" t="str">
        <f>IF(ISERROR(VLOOKUP(F231,Table3[[#All],[Type]],1,FALSE))=FALSE(),"",IF(F231="","",IFERROR(IFERROR(TræningsZone,StigningsløbZone),IF(F231="Intervalløb",IntervalZone,IF(F231="Temposkift",TemposkiftZone,IF(F231="Konkurrenceløb","N/A",IF(F231="Distanceløb",DistanceløbZone,"Ukendt træningstype")))))))</f>
        <v>Rest</v>
      </c>
      <c r="I231" s="35" t="str">
        <f>IF(F231="Konkurrenceløb",KonkurrenceløbHastighed,IF(ISERROR(VLOOKUP(F231,Table3[[#All],[Type]],1,FALSE))=FALSE(),"",IF(F231="","",TræningsHastighed)))</f>
        <v>9:59,5</v>
      </c>
      <c r="J231" s="36">
        <f ca="1">IF(ISERROR(VLOOKUP(F231,Table3[[#All],[Type]],1,FALSE))=FALSE(),SUMIF(OFFSET(B231,1,0,50),B231,OFFSET(J231,1,0,50)),IF(F231="","",IF(ISERROR(VLOOKUP(F231,TræningsZoner!B:B,1,FALSE))=FALSE(),NormalTid,IF(F231="Stigningsløb",StigningsløbTid,IF(F231="Intervalløb",IntervalTid,IF(F231="Temposkift",TemposkiftTid,IF(F231="Konkurrenceløb",KonkurrenceløbTid,IF(F231="Distanceløb",DistanceløbTid,"Ukendt træningstype"))))))))</f>
        <v>5</v>
      </c>
      <c r="K231" s="37">
        <f ca="1">IF(ISERROR(VLOOKUP(F231,Table3[[#All],[Type]],1,FALSE))=FALSE(),SUMIF(OFFSET(B231,1,0,50),B231,OFFSET(K231,1,0,50)),IF(F231="","",IF(ISERROR(VLOOKUP(F231,TræningsZoner!B:B,1,FALSE))=FALSE(),NormalDistance,IF(F231="Stigningsløb",StigningsløbDistance,IF(F231="Intervalløb",IntervalDistance,IF(F231="Temposkift",TemposkiftDistance,IF(F231="konkurrenceløb",KonkurrenceløbDistance,IF(F231="Distanceløb",DistanceløbDistance,"Ukendt træningstype"))))))))</f>
        <v>0.50041701417848206</v>
      </c>
      <c r="L231" s="30"/>
      <c r="M231" s="31"/>
      <c r="N231" s="73"/>
    </row>
    <row r="232" spans="1:14" s="26" customFormat="1" hidden="1" outlineLevel="1" x14ac:dyDescent="0.25">
      <c r="A232" s="33"/>
      <c r="B232" s="34">
        <v>42791</v>
      </c>
      <c r="C232" s="30" t="str">
        <f t="shared" si="8"/>
        <v/>
      </c>
      <c r="D232" s="30" t="str">
        <f t="shared" si="9"/>
        <v/>
      </c>
      <c r="E232" s="30"/>
      <c r="F232" s="35" t="s">
        <v>32</v>
      </c>
      <c r="G232" s="35" t="s">
        <v>34</v>
      </c>
      <c r="H232" s="35" t="str">
        <f>IF(ISERROR(VLOOKUP(F232,Table3[[#All],[Type]],1,FALSE))=FALSE(),"",IF(F232="","",IFERROR(IFERROR(TræningsZone,StigningsløbZone),IF(F232="Intervalløb",IntervalZone,IF(F232="Temposkift",TemposkiftZone,IF(F232="Konkurrenceløb","N/A",IF(F232="Distanceløb",DistanceløbZone,"Ukendt træningstype")))))))</f>
        <v>Ae2</v>
      </c>
      <c r="I232" s="35" t="str">
        <f>IF(F232="Konkurrenceløb",KonkurrenceløbHastighed,IF(ISERROR(VLOOKUP(F232,Table3[[#All],[Type]],1,FALSE))=FALSE(),"",IF(F232="","",TræningsHastighed)))</f>
        <v>6:28</v>
      </c>
      <c r="J232" s="36">
        <f ca="1">IF(ISERROR(VLOOKUP(F232,Table3[[#All],[Type]],1,FALSE))=FALSE(),SUMIF(OFFSET(B232,1,0,50),B232,OFFSET(J232,1,0,50)),IF(F232="","",IF(ISERROR(VLOOKUP(F232,TræningsZoner!B:B,1,FALSE))=FALSE(),NormalTid,IF(F232="Stigningsløb",StigningsløbTid,IF(F232="Intervalløb",IntervalTid,IF(F232="Temposkift",TemposkiftTid,IF(F232="Konkurrenceløb",KonkurrenceløbTid,IF(F232="Distanceløb",DistanceløbTid,"Ukendt træningstype"))))))))</f>
        <v>10</v>
      </c>
      <c r="K232" s="37">
        <f ca="1">IF(ISERROR(VLOOKUP(F232,Table3[[#All],[Type]],1,FALSE))=FALSE(),SUMIF(OFFSET(B232,1,0,50),B232,OFFSET(K232,1,0,50)),IF(F232="","",IF(ISERROR(VLOOKUP(F232,TræningsZoner!B:B,1,FALSE))=FALSE(),NormalDistance,IF(F232="Stigningsløb",StigningsløbDistance,IF(F232="Intervalløb",IntervalDistance,IF(F232="Temposkift",TemposkiftDistance,IF(F232="konkurrenceløb",KonkurrenceløbDistance,IF(F232="Distanceløb",DistanceløbDistance,"Ukendt træningstype"))))))))</f>
        <v>1.5463917525773196</v>
      </c>
      <c r="L232" s="30"/>
      <c r="M232" s="31"/>
      <c r="N232" s="73"/>
    </row>
    <row r="233" spans="1:14" s="26" customFormat="1" hidden="1" outlineLevel="1" x14ac:dyDescent="0.25">
      <c r="A233" s="33"/>
      <c r="B233" s="34">
        <v>42791</v>
      </c>
      <c r="C233" s="30" t="str">
        <f t="shared" si="8"/>
        <v/>
      </c>
      <c r="D233" s="30" t="str">
        <f t="shared" si="9"/>
        <v/>
      </c>
      <c r="E233" s="30"/>
      <c r="F233" s="35" t="s">
        <v>41</v>
      </c>
      <c r="G233" s="35" t="s">
        <v>26</v>
      </c>
      <c r="H233" s="35" t="str">
        <f>IF(ISERROR(VLOOKUP(F233,Table3[[#All],[Type]],1,FALSE))=FALSE(),"",IF(F233="","",IFERROR(IFERROR(TræningsZone,StigningsløbZone),IF(F233="Intervalløb",IntervalZone,IF(F233="Temposkift",TemposkiftZone,IF(F233="Konkurrenceløb","N/A",IF(F233="Distanceløb",DistanceløbZone,"Ukendt træningstype")))))))</f>
        <v>Rest</v>
      </c>
      <c r="I233" s="35" t="str">
        <f>IF(F233="Konkurrenceløb",KonkurrenceløbHastighed,IF(ISERROR(VLOOKUP(F233,Table3[[#All],[Type]],1,FALSE))=FALSE(),"",IF(F233="","",TræningsHastighed)))</f>
        <v>9:59,5</v>
      </c>
      <c r="J233" s="36">
        <f ca="1">IF(ISERROR(VLOOKUP(F233,Table3[[#All],[Type]],1,FALSE))=FALSE(),SUMIF(OFFSET(B233,1,0,50),B233,OFFSET(J233,1,0,50)),IF(F233="","",IF(ISERROR(VLOOKUP(F233,TræningsZoner!B:B,1,FALSE))=FALSE(),NormalTid,IF(F233="Stigningsløb",StigningsløbTid,IF(F233="Intervalløb",IntervalTid,IF(F233="Temposkift",TemposkiftTid,IF(F233="Konkurrenceløb",KonkurrenceløbTid,IF(F233="Distanceløb",DistanceløbTid,"Ukendt træningstype"))))))))</f>
        <v>15</v>
      </c>
      <c r="K233" s="37">
        <f ca="1">IF(ISERROR(VLOOKUP(F233,Table3[[#All],[Type]],1,FALSE))=FALSE(),SUMIF(OFFSET(B233,1,0,50),B233,OFFSET(K233,1,0,50)),IF(F233="","",IF(ISERROR(VLOOKUP(F233,TræningsZoner!B:B,1,FALSE))=FALSE(),NormalDistance,IF(F233="Stigningsløb",StigningsløbDistance,IF(F233="Intervalløb",IntervalDistance,IF(F233="Temposkift",TemposkiftDistance,IF(F233="konkurrenceløb",KonkurrenceløbDistance,IF(F233="Distanceløb",DistanceløbDistance,"Ukendt træningstype"))))))))</f>
        <v>1.5012510425354462</v>
      </c>
      <c r="L233" s="30"/>
      <c r="M233" s="31"/>
      <c r="N233" s="73"/>
    </row>
    <row r="234" spans="1:14" collapsed="1" x14ac:dyDescent="0.25">
      <c r="A234" s="28">
        <f t="shared" si="3"/>
        <v>42789</v>
      </c>
      <c r="B234" s="29">
        <v>42789</v>
      </c>
      <c r="C234" s="30">
        <f t="shared" si="8"/>
        <v>9</v>
      </c>
      <c r="D234" s="30">
        <f t="shared" si="9"/>
        <v>2017</v>
      </c>
      <c r="E234" s="30" t="s">
        <v>75</v>
      </c>
      <c r="F234" s="31" t="s">
        <v>35</v>
      </c>
      <c r="G234" s="31"/>
      <c r="H234" s="31" t="str">
        <f>IF(ISERROR(VLOOKUP(F234,Table3[[#All],[Type]],1,FALSE))=FALSE(),"",IF(F234="","",IFERROR(IFERROR(TræningsZone,StigningsløbZone),IF(F234="Intervalløb",IntervalZone,IF(F234="Temposkift",TemposkiftZone,IF(F234="Konkurrenceløb","N/A",IF(F234="Distanceløb",DistanceløbZone,"Ukendt træningstype")))))))</f>
        <v/>
      </c>
      <c r="I234" s="31" t="str">
        <f>IF(F234="Konkurrenceløb",KonkurrenceløbHastighed,IF(ISERROR(VLOOKUP(F234,Table3[[#All],[Type]],1,FALSE))=FALSE(),"",IF(F234="","",TræningsHastighed)))</f>
        <v/>
      </c>
      <c r="J234" s="30">
        <f ca="1">IF(ISERROR(VLOOKUP(F234,Table3[[#All],[Type]],1,FALSE))=FALSE(),SUMIF(OFFSET(B234,1,0,50),B234,OFFSET(J234,1,0,50)),IF(F234="","",IF(ISERROR(VLOOKUP(F234,TræningsZoner!B:B,1,FALSE))=FALSE(),NormalTid,IF(F234="Stigningsløb",StigningsløbTid,IF(F234="Intervalløb",IntervalTid,IF(F234="Temposkift",TemposkiftTid,IF(F234="Konkurrenceløb",KonkurrenceløbTid,IF(F234="Distanceløb",DistanceløbTid,"Ukendt træningstype"))))))))</f>
        <v>60.396666666666661</v>
      </c>
      <c r="K234" s="32">
        <f ca="1">IF(ISERROR(VLOOKUP(F234,Table3[[#All],[Type]],1,FALSE))=FALSE(),SUMIF(OFFSET(B234,1,0,50),B234,OFFSET(K234,1,0,50)),IF(F234="","",IF(ISERROR(VLOOKUP(F234,TræningsZoner!B:B,1,FALSE))=FALSE(),NormalDistance,IF(F234="Stigningsløb",StigningsløbDistance,IF(F234="Intervalløb",IntervalDistance,IF(F234="Temposkift",TemposkiftDistance,IF(F234="konkurrenceløb",KonkurrenceløbDistance,IF(F234="Distanceløb",DistanceløbDistance,"Ukendt træningstype"))))))))</f>
        <v>9.0109433299679562</v>
      </c>
      <c r="L234" s="30"/>
      <c r="M234" s="31"/>
      <c r="N234" s="73"/>
    </row>
    <row r="235" spans="1:14" s="26" customFormat="1" hidden="1" outlineLevel="1" x14ac:dyDescent="0.25">
      <c r="A235" s="33"/>
      <c r="B235" s="34">
        <v>42789</v>
      </c>
      <c r="C235" s="30" t="str">
        <f t="shared" ref="C235:C296" si="10">IF(A235="","",WEEKNUM(B235,2))</f>
        <v/>
      </c>
      <c r="D235" s="30" t="str">
        <f t="shared" ref="D235:D298" si="11">IF(A235="","",YEAR((B235)))</f>
        <v/>
      </c>
      <c r="E235" s="30"/>
      <c r="F235" s="35" t="s">
        <v>23</v>
      </c>
      <c r="G235" s="35" t="s">
        <v>26</v>
      </c>
      <c r="H235" s="35" t="str">
        <f>IF(ISERROR(VLOOKUP(F235,Table3[[#All],[Type]],1,FALSE))=FALSE(),"",IF(F235="","",IFERROR(IFERROR(TræningsZone,StigningsløbZone),IF(F235="Intervalløb",IntervalZone,IF(F235="Temposkift",TemposkiftZone,IF(F235="Konkurrenceløb","N/A",IF(F235="Distanceløb",DistanceløbZone,"Ukendt træningstype")))))))</f>
        <v>Ae1</v>
      </c>
      <c r="I235" s="35" t="str">
        <f>IF(F235="Konkurrenceløb",KonkurrenceløbHastighed,IF(ISERROR(VLOOKUP(F235,Table3[[#All],[Type]],1,FALSE))=FALSE(),"",IF(F235="","",TræningsHastighed)))</f>
        <v>7:07,5</v>
      </c>
      <c r="J235" s="36">
        <f ca="1">IF(ISERROR(VLOOKUP(F235,Table3[[#All],[Type]],1,FALSE))=FALSE(),SUMIF(OFFSET(B235,1,0,50),B235,OFFSET(J235,1,0,50)),IF(F235="","",IF(ISERROR(VLOOKUP(F235,TræningsZoner!B:B,1,FALSE))=FALSE(),NormalTid,IF(F235="Stigningsløb",StigningsløbTid,IF(F235="Intervalløb",IntervalTid,IF(F235="Temposkift",TemposkiftTid,IF(F235="Konkurrenceløb",KonkurrenceløbTid,IF(F235="Distanceløb",DistanceløbTid,"Ukendt træningstype"))))))))</f>
        <v>15</v>
      </c>
      <c r="K235" s="37">
        <f ca="1">IF(ISERROR(VLOOKUP(F235,Table3[[#All],[Type]],1,FALSE))=FALSE(),SUMIF(OFFSET(B235,1,0,50),B235,OFFSET(K235,1,0,50)),IF(F235="","",IF(ISERROR(VLOOKUP(F235,TræningsZoner!B:B,1,FALSE))=FALSE(),NormalDistance,IF(F235="Stigningsløb",StigningsløbDistance,IF(F235="Intervalløb",IntervalDistance,IF(F235="Temposkift",TemposkiftDistance,IF(F235="konkurrenceløb",KonkurrenceløbDistance,IF(F235="Distanceløb",DistanceløbDistance,"Ukendt træningstype"))))))))</f>
        <v>2.1052631578947367</v>
      </c>
      <c r="L235" s="30"/>
      <c r="M235" s="31"/>
      <c r="N235" s="73"/>
    </row>
    <row r="236" spans="1:14" s="26" customFormat="1" hidden="1" outlineLevel="1" x14ac:dyDescent="0.25">
      <c r="A236" s="33"/>
      <c r="B236" s="34">
        <v>42789</v>
      </c>
      <c r="C236" s="30" t="str">
        <f t="shared" si="10"/>
        <v/>
      </c>
      <c r="D236" s="30" t="str">
        <f t="shared" si="11"/>
        <v/>
      </c>
      <c r="E236" s="30"/>
      <c r="F236" s="35" t="s">
        <v>27</v>
      </c>
      <c r="G236" s="35" t="s">
        <v>28</v>
      </c>
      <c r="H236" s="35" t="str">
        <f>IF(ISERROR(VLOOKUP(F236,Table3[[#All],[Type]],1,FALSE))=FALSE(),"",IF(F236="","",IFERROR(IFERROR(TræningsZone,StigningsløbZone),IF(F236="Intervalløb",IntervalZone,IF(F236="Temposkift",TemposkiftZone,IF(F236="Konkurrenceløb","N/A",IF(F236="Distanceløb",DistanceløbZone,"Ukendt træningstype")))))))</f>
        <v>AT</v>
      </c>
      <c r="I236" s="35" t="str">
        <f>IF(F236="Konkurrenceløb",KonkurrenceløbHastighed,IF(ISERROR(VLOOKUP(F236,Table3[[#All],[Type]],1,FALSE))=FALSE(),"",IF(F236="","",TræningsHastighed)))</f>
        <v>5:56</v>
      </c>
      <c r="J236" s="36">
        <f ca="1">IF(ISERROR(VLOOKUP(F236,Table3[[#All],[Type]],1,FALSE))=FALSE(),SUMIF(OFFSET(B236,1,0,50),B236,OFFSET(J236,1,0,50)),IF(F236="","",IF(ISERROR(VLOOKUP(F236,TræningsZoner!B:B,1,FALSE))=FALSE(),NormalTid,IF(F236="Stigningsløb",StigningsløbTid,IF(F236="Intervalløb",IntervalTid,IF(F236="Temposkift",TemposkiftTid,IF(F236="Konkurrenceløb",KonkurrenceløbTid,IF(F236="Distanceløb",DistanceløbTid,"Ukendt træningstype"))))))))</f>
        <v>1.78</v>
      </c>
      <c r="K236" s="37">
        <f ca="1">IF(ISERROR(VLOOKUP(F236,Table3[[#All],[Type]],1,FALSE))=FALSE(),SUMIF(OFFSET(B236,1,0,50),B236,OFFSET(K236,1,0,50)),IF(F236="","",IF(ISERROR(VLOOKUP(F236,TræningsZoner!B:B,1,FALSE))=FALSE(),NormalDistance,IF(F236="Stigningsløb",StigningsløbDistance,IF(F236="Intervalløb",IntervalDistance,IF(F236="Temposkift",TemposkiftDistance,IF(F236="konkurrenceløb",KonkurrenceløbDistance,IF(F236="Distanceløb",DistanceløbDistance,"Ukendt træningstype"))))))))</f>
        <v>0.3</v>
      </c>
      <c r="L236" s="30"/>
      <c r="M236" s="31"/>
      <c r="N236" s="73"/>
    </row>
    <row r="237" spans="1:14" s="26" customFormat="1" hidden="1" outlineLevel="1" x14ac:dyDescent="0.25">
      <c r="A237" s="33"/>
      <c r="B237" s="34">
        <v>42789</v>
      </c>
      <c r="C237" s="30" t="str">
        <f t="shared" si="10"/>
        <v/>
      </c>
      <c r="D237" s="30" t="str">
        <f t="shared" si="11"/>
        <v/>
      </c>
      <c r="E237" s="30"/>
      <c r="F237" s="35" t="s">
        <v>36</v>
      </c>
      <c r="G237" s="35" t="s">
        <v>48</v>
      </c>
      <c r="H237" s="35" t="str">
        <f>IF(ISERROR(VLOOKUP(F237,Table3[[#All],[Type]],1,FALSE))=FALSE(),"",IF(F237="","",IFERROR(IFERROR(TræningsZone,StigningsløbZone),IF(F237="Intervalløb",IntervalZone,IF(F237="Temposkift",TemposkiftZone,IF(F237="Konkurrenceløb","N/A",IF(F237="Distanceløb",DistanceløbZone,"Ukendt træningstype")))))))</f>
        <v>Ae3</v>
      </c>
      <c r="I237" s="35" t="str">
        <f>IF(F237="Konkurrenceløb",KonkurrenceløbHastighed,IF(ISERROR(VLOOKUP(F237,Table3[[#All],[Type]],1,FALSE))=FALSE(),"",IF(F237="","",TræningsHastighed)))</f>
        <v>6:06</v>
      </c>
      <c r="J237" s="36">
        <f ca="1">IF(ISERROR(VLOOKUP(F237,Table3[[#All],[Type]],1,FALSE))=FALSE(),SUMIF(OFFSET(B237,1,0,50),B237,OFFSET(J237,1,0,50)),IF(F237="","",IF(ISERROR(VLOOKUP(F237,TræningsZoner!B:B,1,FALSE))=FALSE(),NormalTid,IF(F237="Stigningsløb",StigningsløbTid,IF(F237="Intervalløb",IntervalTid,IF(F237="Temposkift",TemposkiftTid,IF(F237="Konkurrenceløb",KonkurrenceløbTid,IF(F237="Distanceløb",DistanceløbTid,"Ukendt træningstype"))))))))</f>
        <v>3.05</v>
      </c>
      <c r="K237" s="37">
        <f ca="1">IF(ISERROR(VLOOKUP(F237,Table3[[#All],[Type]],1,FALSE))=FALSE(),SUMIF(OFFSET(B237,1,0,50),B237,OFFSET(K237,1,0,50)),IF(F237="","",IF(ISERROR(VLOOKUP(F237,TræningsZoner!B:B,1,FALSE))=FALSE(),NormalDistance,IF(F237="Stigningsløb",StigningsløbDistance,IF(F237="Intervalløb",IntervalDistance,IF(F237="Temposkift",TemposkiftDistance,IF(F237="konkurrenceløb",KonkurrenceløbDistance,IF(F237="Distanceløb",DistanceløbDistance,"Ukendt træningstype"))))))))</f>
        <v>0.5</v>
      </c>
      <c r="L237" s="30"/>
      <c r="M237" s="31"/>
      <c r="N237" s="73"/>
    </row>
    <row r="238" spans="1:14" s="26" customFormat="1" hidden="1" outlineLevel="1" x14ac:dyDescent="0.25">
      <c r="A238" s="33"/>
      <c r="B238" s="34">
        <v>42789</v>
      </c>
      <c r="C238" s="30" t="str">
        <f t="shared" si="10"/>
        <v/>
      </c>
      <c r="D238" s="30" t="str">
        <f t="shared" si="11"/>
        <v/>
      </c>
      <c r="E238" s="30"/>
      <c r="F238" s="35" t="s">
        <v>36</v>
      </c>
      <c r="G238" s="35" t="s">
        <v>38</v>
      </c>
      <c r="H238" s="35" t="str">
        <f>IF(ISERROR(VLOOKUP(F238,Table3[[#All],[Type]],1,FALSE))=FALSE(),"",IF(F238="","",IFERROR(IFERROR(TræningsZone,StigningsløbZone),IF(F238="Intervalløb",IntervalZone,IF(F238="Temposkift",TemposkiftZone,IF(F238="Konkurrenceløb","N/A",IF(F238="Distanceløb",DistanceløbZone,"Ukendt træningstype")))))))</f>
        <v>An1</v>
      </c>
      <c r="I238" s="35" t="str">
        <f>IF(F238="Konkurrenceløb",KonkurrenceløbHastighed,IF(ISERROR(VLOOKUP(F238,Table3[[#All],[Type]],1,FALSE))=FALSE(),"",IF(F238="","",TræningsHastighed)))</f>
        <v>5:42,5</v>
      </c>
      <c r="J238" s="36">
        <f ca="1">IF(ISERROR(VLOOKUP(F238,Table3[[#All],[Type]],1,FALSE))=FALSE(),SUMIF(OFFSET(B238,1,0,50),B238,OFFSET(J238,1,0,50)),IF(F238="","",IF(ISERROR(VLOOKUP(F238,TræningsZoner!B:B,1,FALSE))=FALSE(),NormalTid,IF(F238="Stigningsløb",StigningsløbTid,IF(F238="Intervalløb",IntervalTid,IF(F238="Temposkift",TemposkiftTid,IF(F238="Konkurrenceløb",KonkurrenceløbTid,IF(F238="Distanceløb",DistanceløbTid,"Ukendt træningstype"))))))))</f>
        <v>2.8541666666666665</v>
      </c>
      <c r="K238" s="37">
        <f ca="1">IF(ISERROR(VLOOKUP(F238,Table3[[#All],[Type]],1,FALSE))=FALSE(),SUMIF(OFFSET(B238,1,0,50),B238,OFFSET(K238,1,0,50)),IF(F238="","",IF(ISERROR(VLOOKUP(F238,TræningsZoner!B:B,1,FALSE))=FALSE(),NormalDistance,IF(F238="Stigningsløb",StigningsløbDistance,IF(F238="Intervalløb",IntervalDistance,IF(F238="Temposkift",TemposkiftDistance,IF(F238="konkurrenceløb",KonkurrenceløbDistance,IF(F238="Distanceløb",DistanceløbDistance,"Ukendt træningstype"))))))))</f>
        <v>0.5</v>
      </c>
      <c r="L238" s="30"/>
      <c r="M238" s="31"/>
      <c r="N238" s="73"/>
    </row>
    <row r="239" spans="1:14" s="26" customFormat="1" hidden="1" outlineLevel="1" x14ac:dyDescent="0.25">
      <c r="A239" s="33"/>
      <c r="B239" s="34">
        <v>42789</v>
      </c>
      <c r="C239" s="30" t="str">
        <f t="shared" si="10"/>
        <v/>
      </c>
      <c r="D239" s="30" t="str">
        <f t="shared" si="11"/>
        <v/>
      </c>
      <c r="E239" s="30"/>
      <c r="F239" s="35" t="s">
        <v>36</v>
      </c>
      <c r="G239" s="35" t="s">
        <v>48</v>
      </c>
      <c r="H239" s="35" t="str">
        <f>IF(ISERROR(VLOOKUP(F239,Table3[[#All],[Type]],1,FALSE))=FALSE(),"",IF(F239="","",IFERROR(IFERROR(TræningsZone,StigningsløbZone),IF(F239="Intervalløb",IntervalZone,IF(F239="Temposkift",TemposkiftZone,IF(F239="Konkurrenceløb","N/A",IF(F239="Distanceløb",DistanceløbZone,"Ukendt træningstype")))))))</f>
        <v>Ae3</v>
      </c>
      <c r="I239" s="35" t="str">
        <f>IF(F239="Konkurrenceløb",KonkurrenceløbHastighed,IF(ISERROR(VLOOKUP(F239,Table3[[#All],[Type]],1,FALSE))=FALSE(),"",IF(F239="","",TræningsHastighed)))</f>
        <v>6:06</v>
      </c>
      <c r="J239" s="36">
        <f ca="1">IF(ISERROR(VLOOKUP(F239,Table3[[#All],[Type]],1,FALSE))=FALSE(),SUMIF(OFFSET(B239,1,0,50),B239,OFFSET(J239,1,0,50)),IF(F239="","",IF(ISERROR(VLOOKUP(F239,TræningsZoner!B:B,1,FALSE))=FALSE(),NormalTid,IF(F239="Stigningsløb",StigningsløbTid,IF(F239="Intervalløb",IntervalTid,IF(F239="Temposkift",TemposkiftTid,IF(F239="Konkurrenceløb",KonkurrenceløbTid,IF(F239="Distanceløb",DistanceløbTid,"Ukendt træningstype"))))))))</f>
        <v>3.05</v>
      </c>
      <c r="K239" s="37">
        <f ca="1">IF(ISERROR(VLOOKUP(F239,Table3[[#All],[Type]],1,FALSE))=FALSE(),SUMIF(OFFSET(B239,1,0,50),B239,OFFSET(K239,1,0,50)),IF(F239="","",IF(ISERROR(VLOOKUP(F239,TræningsZoner!B:B,1,FALSE))=FALSE(),NormalDistance,IF(F239="Stigningsløb",StigningsløbDistance,IF(F239="Intervalløb",IntervalDistance,IF(F239="Temposkift",TemposkiftDistance,IF(F239="konkurrenceløb",KonkurrenceløbDistance,IF(F239="Distanceløb",DistanceløbDistance,"Ukendt træningstype"))))))))</f>
        <v>0.5</v>
      </c>
      <c r="L239" s="30"/>
      <c r="M239" s="31"/>
      <c r="N239" s="73"/>
    </row>
    <row r="240" spans="1:14" s="26" customFormat="1" hidden="1" outlineLevel="1" x14ac:dyDescent="0.25">
      <c r="A240" s="33"/>
      <c r="B240" s="34">
        <v>42789</v>
      </c>
      <c r="C240" s="30" t="str">
        <f t="shared" si="10"/>
        <v/>
      </c>
      <c r="D240" s="30" t="str">
        <f t="shared" si="11"/>
        <v/>
      </c>
      <c r="E240" s="30"/>
      <c r="F240" s="35" t="s">
        <v>36</v>
      </c>
      <c r="G240" s="35" t="s">
        <v>38</v>
      </c>
      <c r="H240" s="35" t="str">
        <f>IF(ISERROR(VLOOKUP(F240,Table3[[#All],[Type]],1,FALSE))=FALSE(),"",IF(F240="","",IFERROR(IFERROR(TræningsZone,StigningsløbZone),IF(F240="Intervalløb",IntervalZone,IF(F240="Temposkift",TemposkiftZone,IF(F240="Konkurrenceløb","N/A",IF(F240="Distanceløb",DistanceløbZone,"Ukendt træningstype")))))))</f>
        <v>An1</v>
      </c>
      <c r="I240" s="35" t="str">
        <f>IF(F240="Konkurrenceløb",KonkurrenceløbHastighed,IF(ISERROR(VLOOKUP(F240,Table3[[#All],[Type]],1,FALSE))=FALSE(),"",IF(F240="","",TræningsHastighed)))</f>
        <v>5:42,5</v>
      </c>
      <c r="J240" s="36">
        <f ca="1">IF(ISERROR(VLOOKUP(F240,Table3[[#All],[Type]],1,FALSE))=FALSE(),SUMIF(OFFSET(B240,1,0,50),B240,OFFSET(J240,1,0,50)),IF(F240="","",IF(ISERROR(VLOOKUP(F240,TræningsZoner!B:B,1,FALSE))=FALSE(),NormalTid,IF(F240="Stigningsløb",StigningsløbTid,IF(F240="Intervalløb",IntervalTid,IF(F240="Temposkift",TemposkiftTid,IF(F240="Konkurrenceløb",KonkurrenceløbTid,IF(F240="Distanceløb",DistanceløbTid,"Ukendt træningstype"))))))))</f>
        <v>2.8541666666666665</v>
      </c>
      <c r="K240" s="37">
        <f ca="1">IF(ISERROR(VLOOKUP(F240,Table3[[#All],[Type]],1,FALSE))=FALSE(),SUMIF(OFFSET(B240,1,0,50),B240,OFFSET(K240,1,0,50)),IF(F240="","",IF(ISERROR(VLOOKUP(F240,TræningsZoner!B:B,1,FALSE))=FALSE(),NormalDistance,IF(F240="Stigningsløb",StigningsløbDistance,IF(F240="Intervalløb",IntervalDistance,IF(F240="Temposkift",TemposkiftDistance,IF(F240="konkurrenceløb",KonkurrenceløbDistance,IF(F240="Distanceløb",DistanceløbDistance,"Ukendt træningstype"))))))))</f>
        <v>0.5</v>
      </c>
      <c r="L240" s="30"/>
      <c r="M240" s="31"/>
      <c r="N240" s="73"/>
    </row>
    <row r="241" spans="1:14" s="26" customFormat="1" hidden="1" outlineLevel="1" x14ac:dyDescent="0.25">
      <c r="A241" s="33"/>
      <c r="B241" s="34">
        <v>42789</v>
      </c>
      <c r="C241" s="30" t="str">
        <f t="shared" si="10"/>
        <v/>
      </c>
      <c r="D241" s="30" t="str">
        <f t="shared" si="11"/>
        <v/>
      </c>
      <c r="E241" s="30"/>
      <c r="F241" s="35" t="s">
        <v>41</v>
      </c>
      <c r="G241" s="35" t="s">
        <v>43</v>
      </c>
      <c r="H241" s="35" t="str">
        <f>IF(ISERROR(VLOOKUP(F241,Table3[[#All],[Type]],1,FALSE))=FALSE(),"",IF(F241="","",IFERROR(IFERROR(TræningsZone,StigningsløbZone),IF(F241="Intervalløb",IntervalZone,IF(F241="Temposkift",TemposkiftZone,IF(F241="Konkurrenceløb","N/A",IF(F241="Distanceløb",DistanceløbZone,"Ukendt træningstype")))))))</f>
        <v>Rest</v>
      </c>
      <c r="I241" s="35" t="str">
        <f>IF(F241="Konkurrenceløb",KonkurrenceløbHastighed,IF(ISERROR(VLOOKUP(F241,Table3[[#All],[Type]],1,FALSE))=FALSE(),"",IF(F241="","",TræningsHastighed)))</f>
        <v>9:59,5</v>
      </c>
      <c r="J241" s="36">
        <f ca="1">IF(ISERROR(VLOOKUP(F241,Table3[[#All],[Type]],1,FALSE))=FALSE(),SUMIF(OFFSET(B241,1,0,50),B241,OFFSET(J241,1,0,50)),IF(F241="","",IF(ISERROR(VLOOKUP(F241,TræningsZoner!B:B,1,FALSE))=FALSE(),NormalTid,IF(F241="Stigningsløb",StigningsløbTid,IF(F241="Intervalløb",IntervalTid,IF(F241="Temposkift",TemposkiftTid,IF(F241="Konkurrenceløb",KonkurrenceløbTid,IF(F241="Distanceløb",DistanceløbTid,"Ukendt træningstype"))))))))</f>
        <v>5</v>
      </c>
      <c r="K241" s="37">
        <f ca="1">IF(ISERROR(VLOOKUP(F241,Table3[[#All],[Type]],1,FALSE))=FALSE(),SUMIF(OFFSET(B241,1,0,50),B241,OFFSET(K241,1,0,50)),IF(F241="","",IF(ISERROR(VLOOKUP(F241,TræningsZoner!B:B,1,FALSE))=FALSE(),NormalDistance,IF(F241="Stigningsløb",StigningsløbDistance,IF(F241="Intervalløb",IntervalDistance,IF(F241="Temposkift",TemposkiftDistance,IF(F241="konkurrenceløb",KonkurrenceløbDistance,IF(F241="Distanceløb",DistanceløbDistance,"Ukendt træningstype"))))))))</f>
        <v>0.50041701417848206</v>
      </c>
      <c r="L241" s="30"/>
      <c r="M241" s="31"/>
      <c r="N241" s="73"/>
    </row>
    <row r="242" spans="1:14" s="26" customFormat="1" hidden="1" outlineLevel="1" x14ac:dyDescent="0.25">
      <c r="A242" s="33"/>
      <c r="B242" s="34">
        <v>42789</v>
      </c>
      <c r="C242" s="30" t="str">
        <f t="shared" si="10"/>
        <v/>
      </c>
      <c r="D242" s="30" t="str">
        <f t="shared" si="11"/>
        <v/>
      </c>
      <c r="E242" s="30"/>
      <c r="F242" s="35" t="s">
        <v>36</v>
      </c>
      <c r="G242" s="35" t="s">
        <v>48</v>
      </c>
      <c r="H242" s="35" t="str">
        <f>IF(ISERROR(VLOOKUP(F242,Table3[[#All],[Type]],1,FALSE))=FALSE(),"",IF(F242="","",IFERROR(IFERROR(TræningsZone,StigningsløbZone),IF(F242="Intervalløb",IntervalZone,IF(F242="Temposkift",TemposkiftZone,IF(F242="Konkurrenceløb","N/A",IF(F242="Distanceløb",DistanceløbZone,"Ukendt træningstype")))))))</f>
        <v>Ae3</v>
      </c>
      <c r="I242" s="35" t="str">
        <f>IF(F242="Konkurrenceløb",KonkurrenceløbHastighed,IF(ISERROR(VLOOKUP(F242,Table3[[#All],[Type]],1,FALSE))=FALSE(),"",IF(F242="","",TræningsHastighed)))</f>
        <v>6:06</v>
      </c>
      <c r="J242" s="36">
        <f ca="1">IF(ISERROR(VLOOKUP(F242,Table3[[#All],[Type]],1,FALSE))=FALSE(),SUMIF(OFFSET(B242,1,0,50),B242,OFFSET(J242,1,0,50)),IF(F242="","",IF(ISERROR(VLOOKUP(F242,TræningsZoner!B:B,1,FALSE))=FALSE(),NormalTid,IF(F242="Stigningsløb",StigningsløbTid,IF(F242="Intervalløb",IntervalTid,IF(F242="Temposkift",TemposkiftTid,IF(F242="Konkurrenceløb",KonkurrenceløbTid,IF(F242="Distanceløb",DistanceløbTid,"Ukendt træningstype"))))))))</f>
        <v>3.05</v>
      </c>
      <c r="K242" s="37">
        <f ca="1">IF(ISERROR(VLOOKUP(F242,Table3[[#All],[Type]],1,FALSE))=FALSE(),SUMIF(OFFSET(B242,1,0,50),B242,OFFSET(K242,1,0,50)),IF(F242="","",IF(ISERROR(VLOOKUP(F242,TræningsZoner!B:B,1,FALSE))=FALSE(),NormalDistance,IF(F242="Stigningsløb",StigningsløbDistance,IF(F242="Intervalløb",IntervalDistance,IF(F242="Temposkift",TemposkiftDistance,IF(F242="konkurrenceløb",KonkurrenceløbDistance,IF(F242="Distanceløb",DistanceløbDistance,"Ukendt træningstype"))))))))</f>
        <v>0.5</v>
      </c>
      <c r="L242" s="30"/>
      <c r="M242" s="31"/>
      <c r="N242" s="73"/>
    </row>
    <row r="243" spans="1:14" s="26" customFormat="1" hidden="1" outlineLevel="1" x14ac:dyDescent="0.25">
      <c r="A243" s="33"/>
      <c r="B243" s="34">
        <v>42789</v>
      </c>
      <c r="C243" s="30" t="str">
        <f t="shared" si="10"/>
        <v/>
      </c>
      <c r="D243" s="30" t="str">
        <f t="shared" si="11"/>
        <v/>
      </c>
      <c r="E243" s="30"/>
      <c r="F243" s="35" t="s">
        <v>36</v>
      </c>
      <c r="G243" s="35" t="s">
        <v>38</v>
      </c>
      <c r="H243" s="35" t="str">
        <f>IF(ISERROR(VLOOKUP(F243,Table3[[#All],[Type]],1,FALSE))=FALSE(),"",IF(F243="","",IFERROR(IFERROR(TræningsZone,StigningsløbZone),IF(F243="Intervalløb",IntervalZone,IF(F243="Temposkift",TemposkiftZone,IF(F243="Konkurrenceløb","N/A",IF(F243="Distanceløb",DistanceløbZone,"Ukendt træningstype")))))))</f>
        <v>An1</v>
      </c>
      <c r="I243" s="35" t="str">
        <f>IF(F243="Konkurrenceløb",KonkurrenceløbHastighed,IF(ISERROR(VLOOKUP(F243,Table3[[#All],[Type]],1,FALSE))=FALSE(),"",IF(F243="","",TræningsHastighed)))</f>
        <v>5:42,5</v>
      </c>
      <c r="J243" s="36">
        <f ca="1">IF(ISERROR(VLOOKUP(F243,Table3[[#All],[Type]],1,FALSE))=FALSE(),SUMIF(OFFSET(B243,1,0,50),B243,OFFSET(J243,1,0,50)),IF(F243="","",IF(ISERROR(VLOOKUP(F243,TræningsZoner!B:B,1,FALSE))=FALSE(),NormalTid,IF(F243="Stigningsløb",StigningsløbTid,IF(F243="Intervalløb",IntervalTid,IF(F243="Temposkift",TemposkiftTid,IF(F243="Konkurrenceløb",KonkurrenceløbTid,IF(F243="Distanceløb",DistanceløbTid,"Ukendt træningstype"))))))))</f>
        <v>2.8541666666666665</v>
      </c>
      <c r="K243" s="37">
        <f ca="1">IF(ISERROR(VLOOKUP(F243,Table3[[#All],[Type]],1,FALSE))=FALSE(),SUMIF(OFFSET(B243,1,0,50),B243,OFFSET(K243,1,0,50)),IF(F243="","",IF(ISERROR(VLOOKUP(F243,TræningsZoner!B:B,1,FALSE))=FALSE(),NormalDistance,IF(F243="Stigningsløb",StigningsløbDistance,IF(F243="Intervalløb",IntervalDistance,IF(F243="Temposkift",TemposkiftDistance,IF(F243="konkurrenceløb",KonkurrenceløbDistance,IF(F243="Distanceløb",DistanceløbDistance,"Ukendt træningstype"))))))))</f>
        <v>0.5</v>
      </c>
      <c r="L243" s="30"/>
      <c r="M243" s="31"/>
      <c r="N243" s="73"/>
    </row>
    <row r="244" spans="1:14" s="26" customFormat="1" hidden="1" outlineLevel="1" x14ac:dyDescent="0.25">
      <c r="A244" s="33"/>
      <c r="B244" s="34">
        <v>42789</v>
      </c>
      <c r="C244" s="30" t="str">
        <f t="shared" si="10"/>
        <v/>
      </c>
      <c r="D244" s="30" t="str">
        <f t="shared" si="11"/>
        <v/>
      </c>
      <c r="E244" s="30"/>
      <c r="F244" s="35" t="s">
        <v>36</v>
      </c>
      <c r="G244" s="35" t="s">
        <v>48</v>
      </c>
      <c r="H244" s="35" t="str">
        <f>IF(ISERROR(VLOOKUP(F244,Table3[[#All],[Type]],1,FALSE))=FALSE(),"",IF(F244="","",IFERROR(IFERROR(TræningsZone,StigningsløbZone),IF(F244="Intervalløb",IntervalZone,IF(F244="Temposkift",TemposkiftZone,IF(F244="Konkurrenceløb","N/A",IF(F244="Distanceløb",DistanceløbZone,"Ukendt træningstype")))))))</f>
        <v>Ae3</v>
      </c>
      <c r="I244" s="35" t="str">
        <f>IF(F244="Konkurrenceløb",KonkurrenceløbHastighed,IF(ISERROR(VLOOKUP(F244,Table3[[#All],[Type]],1,FALSE))=FALSE(),"",IF(F244="","",TræningsHastighed)))</f>
        <v>6:06</v>
      </c>
      <c r="J244" s="36">
        <f ca="1">IF(ISERROR(VLOOKUP(F244,Table3[[#All],[Type]],1,FALSE))=FALSE(),SUMIF(OFFSET(B244,1,0,50),B244,OFFSET(J244,1,0,50)),IF(F244="","",IF(ISERROR(VLOOKUP(F244,TræningsZoner!B:B,1,FALSE))=FALSE(),NormalTid,IF(F244="Stigningsløb",StigningsløbTid,IF(F244="Intervalløb",IntervalTid,IF(F244="Temposkift",TemposkiftTid,IF(F244="Konkurrenceløb",KonkurrenceløbTid,IF(F244="Distanceløb",DistanceløbTid,"Ukendt træningstype"))))))))</f>
        <v>3.05</v>
      </c>
      <c r="K244" s="37">
        <f ca="1">IF(ISERROR(VLOOKUP(F244,Table3[[#All],[Type]],1,FALSE))=FALSE(),SUMIF(OFFSET(B244,1,0,50),B244,OFFSET(K244,1,0,50)),IF(F244="","",IF(ISERROR(VLOOKUP(F244,TræningsZoner!B:B,1,FALSE))=FALSE(),NormalDistance,IF(F244="Stigningsløb",StigningsløbDistance,IF(F244="Intervalløb",IntervalDistance,IF(F244="Temposkift",TemposkiftDistance,IF(F244="konkurrenceløb",KonkurrenceløbDistance,IF(F244="Distanceløb",DistanceløbDistance,"Ukendt træningstype"))))))))</f>
        <v>0.5</v>
      </c>
      <c r="L244" s="30"/>
      <c r="M244" s="31"/>
      <c r="N244" s="73"/>
    </row>
    <row r="245" spans="1:14" s="26" customFormat="1" hidden="1" outlineLevel="1" x14ac:dyDescent="0.25">
      <c r="A245" s="33"/>
      <c r="B245" s="34">
        <v>42789</v>
      </c>
      <c r="C245" s="30" t="str">
        <f t="shared" si="10"/>
        <v/>
      </c>
      <c r="D245" s="30" t="str">
        <f t="shared" si="11"/>
        <v/>
      </c>
      <c r="E245" s="30"/>
      <c r="F245" s="35" t="s">
        <v>36</v>
      </c>
      <c r="G245" s="35" t="s">
        <v>38</v>
      </c>
      <c r="H245" s="35" t="str">
        <f>IF(ISERROR(VLOOKUP(F245,Table3[[#All],[Type]],1,FALSE))=FALSE(),"",IF(F245="","",IFERROR(IFERROR(TræningsZone,StigningsløbZone),IF(F245="Intervalløb",IntervalZone,IF(F245="Temposkift",TemposkiftZone,IF(F245="Konkurrenceløb","N/A",IF(F245="Distanceløb",DistanceløbZone,"Ukendt træningstype")))))))</f>
        <v>An1</v>
      </c>
      <c r="I245" s="35" t="str">
        <f>IF(F245="Konkurrenceløb",KonkurrenceløbHastighed,IF(ISERROR(VLOOKUP(F245,Table3[[#All],[Type]],1,FALSE))=FALSE(),"",IF(F245="","",TræningsHastighed)))</f>
        <v>5:42,5</v>
      </c>
      <c r="J245" s="36">
        <f ca="1">IF(ISERROR(VLOOKUP(F245,Table3[[#All],[Type]],1,FALSE))=FALSE(),SUMIF(OFFSET(B245,1,0,50),B245,OFFSET(J245,1,0,50)),IF(F245="","",IF(ISERROR(VLOOKUP(F245,TræningsZoner!B:B,1,FALSE))=FALSE(),NormalTid,IF(F245="Stigningsløb",StigningsløbTid,IF(F245="Intervalløb",IntervalTid,IF(F245="Temposkift",TemposkiftTid,IF(F245="Konkurrenceløb",KonkurrenceløbTid,IF(F245="Distanceløb",DistanceløbTid,"Ukendt træningstype"))))))))</f>
        <v>2.8541666666666665</v>
      </c>
      <c r="K245" s="37">
        <f ca="1">IF(ISERROR(VLOOKUP(F245,Table3[[#All],[Type]],1,FALSE))=FALSE(),SUMIF(OFFSET(B245,1,0,50),B245,OFFSET(K245,1,0,50)),IF(F245="","",IF(ISERROR(VLOOKUP(F245,TræningsZoner!B:B,1,FALSE))=FALSE(),NormalDistance,IF(F245="Stigningsløb",StigningsløbDistance,IF(F245="Intervalløb",IntervalDistance,IF(F245="Temposkift",TemposkiftDistance,IF(F245="konkurrenceløb",KonkurrenceløbDistance,IF(F245="Distanceløb",DistanceløbDistance,"Ukendt træningstype"))))))))</f>
        <v>0.5</v>
      </c>
      <c r="L245" s="30"/>
      <c r="M245" s="31"/>
      <c r="N245" s="73"/>
    </row>
    <row r="246" spans="1:14" s="26" customFormat="1" hidden="1" outlineLevel="1" x14ac:dyDescent="0.25">
      <c r="A246" s="33"/>
      <c r="B246" s="34">
        <v>42789</v>
      </c>
      <c r="C246" s="30" t="str">
        <f t="shared" si="10"/>
        <v/>
      </c>
      <c r="D246" s="30" t="str">
        <f t="shared" si="11"/>
        <v/>
      </c>
      <c r="E246" s="30"/>
      <c r="F246" s="35" t="s">
        <v>23</v>
      </c>
      <c r="G246" s="35" t="s">
        <v>26</v>
      </c>
      <c r="H246" s="35" t="str">
        <f>IF(ISERROR(VLOOKUP(F246,Table3[[#All],[Type]],1,FALSE))=FALSE(),"",IF(F246="","",IFERROR(IFERROR(TræningsZone,StigningsløbZone),IF(F246="Intervalløb",IntervalZone,IF(F246="Temposkift",TemposkiftZone,IF(F246="Konkurrenceløb","N/A",IF(F246="Distanceløb",DistanceløbZone,"Ukendt træningstype")))))))</f>
        <v>Ae1</v>
      </c>
      <c r="I246" s="35" t="str">
        <f>IF(F246="Konkurrenceløb",KonkurrenceløbHastighed,IF(ISERROR(VLOOKUP(F246,Table3[[#All],[Type]],1,FALSE))=FALSE(),"",IF(F246="","",TræningsHastighed)))</f>
        <v>7:07,5</v>
      </c>
      <c r="J246" s="36">
        <f ca="1">IF(ISERROR(VLOOKUP(F246,Table3[[#All],[Type]],1,FALSE))=FALSE(),SUMIF(OFFSET(B246,1,0,50),B246,OFFSET(J246,1,0,50)),IF(F246="","",IF(ISERROR(VLOOKUP(F246,TræningsZoner!B:B,1,FALSE))=FALSE(),NormalTid,IF(F246="Stigningsløb",StigningsløbTid,IF(F246="Intervalløb",IntervalTid,IF(F246="Temposkift",TemposkiftTid,IF(F246="Konkurrenceløb",KonkurrenceløbTid,IF(F246="Distanceløb",DistanceløbTid,"Ukendt træningstype"))))))))</f>
        <v>15</v>
      </c>
      <c r="K246" s="37">
        <f ca="1">IF(ISERROR(VLOOKUP(F246,Table3[[#All],[Type]],1,FALSE))=FALSE(),SUMIF(OFFSET(B246,1,0,50),B246,OFFSET(K246,1,0,50)),IF(F246="","",IF(ISERROR(VLOOKUP(F246,TræningsZoner!B:B,1,FALSE))=FALSE(),NormalDistance,IF(F246="Stigningsløb",StigningsløbDistance,IF(F246="Intervalløb",IntervalDistance,IF(F246="Temposkift",TemposkiftDistance,IF(F246="konkurrenceløb",KonkurrenceløbDistance,IF(F246="Distanceløb",DistanceløbDistance,"Ukendt træningstype"))))))))</f>
        <v>2.1052631578947367</v>
      </c>
      <c r="L246" s="30"/>
      <c r="M246" s="31"/>
      <c r="N246" s="73"/>
    </row>
    <row r="247" spans="1:14" collapsed="1" x14ac:dyDescent="0.25">
      <c r="A247" s="28">
        <f t="shared" si="3"/>
        <v>42787</v>
      </c>
      <c r="B247" s="29">
        <v>42787</v>
      </c>
      <c r="C247" s="30">
        <f t="shared" si="10"/>
        <v>9</v>
      </c>
      <c r="D247" s="30">
        <f t="shared" si="11"/>
        <v>2017</v>
      </c>
      <c r="E247" s="30" t="s">
        <v>75</v>
      </c>
      <c r="F247" s="31" t="s">
        <v>22</v>
      </c>
      <c r="G247" s="31"/>
      <c r="H247" s="31" t="str">
        <f>IF(ISERROR(VLOOKUP(F247,Table3[[#All],[Type]],1,FALSE))=FALSE(),"",IF(F247="","",IFERROR(IFERROR(TræningsZone,StigningsløbZone),IF(F247="Intervalløb",IntervalZone,IF(F247="Temposkift",TemposkiftZone,IF(F247="Konkurrenceløb","N/A",IF(F247="Distanceløb",DistanceløbZone,"Ukendt træningstype")))))))</f>
        <v/>
      </c>
      <c r="I247" s="31" t="str">
        <f>IF(F247="Konkurrenceløb",KonkurrenceløbHastighed,IF(ISERROR(VLOOKUP(F247,Table3[[#All],[Type]],1,FALSE))=FALSE(),"",IF(F247="","",TræningsHastighed)))</f>
        <v/>
      </c>
      <c r="J247" s="30">
        <f ca="1">IF(ISERROR(VLOOKUP(F247,Table3[[#All],[Type]],1,FALSE))=FALSE(),SUMIF(OFFSET(B247,1,0,50),B247,OFFSET(J247,1,0,50)),IF(F247="","",IF(ISERROR(VLOOKUP(F247,TræningsZoner!B:B,1,FALSE))=FALSE(),NormalTid,IF(F247="Stigningsløb",StigningsløbTid,IF(F247="Intervalløb",IntervalTid,IF(F247="Temposkift",TemposkiftTid,IF(F247="Konkurrenceløb",KonkurrenceløbTid,IF(F247="Distanceløb",DistanceløbTid,"Ukendt træningstype"))))))))</f>
        <v>65</v>
      </c>
      <c r="K247" s="32">
        <f ca="1">IF(ISERROR(VLOOKUP(F247,Table3[[#All],[Type]],1,FALSE))=FALSE(),SUMIF(OFFSET(B247,1,0,50),B247,OFFSET(K247,1,0,50)),IF(F247="","",IF(ISERROR(VLOOKUP(F247,TræningsZoner!B:B,1,FALSE))=FALSE(),NormalDistance,IF(F247="Stigningsløb",StigningsløbDistance,IF(F247="Intervalløb",IntervalDistance,IF(F247="Temposkift",TemposkiftDistance,IF(F247="konkurrenceløb",KonkurrenceløbDistance,IF(F247="Distanceløb",DistanceløbDistance,"Ukendt træningstype"))))))))</f>
        <v>9.3931406264879449</v>
      </c>
      <c r="L247" s="30"/>
      <c r="M247" s="31"/>
      <c r="N247" s="73"/>
    </row>
    <row r="248" spans="1:14" hidden="1" outlineLevel="1" x14ac:dyDescent="0.25">
      <c r="A248" s="28"/>
      <c r="B248" s="34">
        <v>42787</v>
      </c>
      <c r="C248" s="30" t="str">
        <f t="shared" si="10"/>
        <v/>
      </c>
      <c r="D248" s="30" t="str">
        <f t="shared" si="11"/>
        <v/>
      </c>
      <c r="E248" s="30"/>
      <c r="F248" s="35" t="s">
        <v>23</v>
      </c>
      <c r="G248" s="35" t="s">
        <v>33</v>
      </c>
      <c r="H248" s="35" t="str">
        <f>IF(ISERROR(VLOOKUP(F248,Table3[[#All],[Type]],1,FALSE))=FALSE(),"",IF(F248="","",IFERROR(IFERROR(TræningsZone,StigningsløbZone),IF(F248="Intervalløb",IntervalZone,IF(F248="Temposkift",TemposkiftZone,IF(F248="Konkurrenceløb","N/A",IF(F248="Distanceløb",DistanceløbZone,"Ukendt træningstype")))))))</f>
        <v>Ae1</v>
      </c>
      <c r="I248" s="35" t="str">
        <f>IF(F248="Konkurrenceløb",KonkurrenceløbHastighed,IF(ISERROR(VLOOKUP(F248,Table3[[#All],[Type]],1,FALSE))=FALSE(),"",IF(F248="","",TræningsHastighed)))</f>
        <v>7:07,5</v>
      </c>
      <c r="J248" s="36">
        <f ca="1">IF(ISERROR(VLOOKUP(F248,Table3[[#All],[Type]],1,FALSE))=FALSE(),SUMIF(OFFSET(B248,1,0,50),B248,OFFSET(J248,1,0,50)),IF(F248="","",IF(ISERROR(VLOOKUP(F248,TræningsZoner!B:B,1,FALSE))=FALSE(),NormalTid,IF(F248="Stigningsløb",StigningsløbTid,IF(F248="Intervalløb",IntervalTid,IF(F248="Temposkift",TemposkiftTid,IF(F248="Konkurrenceløb",KonkurrenceløbTid,IF(F248="Distanceløb",DistanceløbTid,"Ukendt træningstype"))))))))</f>
        <v>20</v>
      </c>
      <c r="K248" s="37">
        <f ca="1">IF(ISERROR(VLOOKUP(F248,Table3[[#All],[Type]],1,FALSE))=FALSE(),SUMIF(OFFSET(B248,1,0,50),B248,OFFSET(K248,1,0,50)),IF(F248="","",IF(ISERROR(VLOOKUP(F248,TræningsZoner!B:B,1,FALSE))=FALSE(),NormalDistance,IF(F248="Stigningsløb",StigningsløbDistance,IF(F248="Intervalløb",IntervalDistance,IF(F248="Temposkift",TemposkiftDistance,IF(F248="konkurrenceløb",KonkurrenceløbDistance,IF(F248="Distanceløb",DistanceløbDistance,"Ukendt træningstype"))))))))</f>
        <v>2.807017543859649</v>
      </c>
      <c r="L248" s="30"/>
      <c r="M248" s="31"/>
      <c r="N248" s="73"/>
    </row>
    <row r="249" spans="1:14" hidden="1" outlineLevel="1" x14ac:dyDescent="0.25">
      <c r="A249" s="28"/>
      <c r="B249" s="34">
        <v>42787</v>
      </c>
      <c r="C249" s="30" t="str">
        <f t="shared" si="10"/>
        <v/>
      </c>
      <c r="D249" s="30" t="str">
        <f t="shared" si="11"/>
        <v/>
      </c>
      <c r="E249" s="30"/>
      <c r="F249" s="35" t="s">
        <v>86</v>
      </c>
      <c r="G249" s="35" t="s">
        <v>34</v>
      </c>
      <c r="H249" s="35" t="str">
        <f>IF(ISERROR(VLOOKUP(F249,Table3[[#All],[Type]],1,FALSE))=FALSE(),"",IF(F249="","",IFERROR(IFERROR(TræningsZone,StigningsløbZone),IF(F249="Intervalløb",IntervalZone,IF(F249="Temposkift",TemposkiftZone,IF(F249="Konkurrenceløb","N/A",IF(F249="Distanceløb",DistanceløbZone,"Ukendt træningstype")))))))</f>
        <v>Ae3</v>
      </c>
      <c r="I249" s="35" t="str">
        <f>IF(F249="Konkurrenceløb",KonkurrenceløbHastighed,IF(ISERROR(VLOOKUP(F249,Table3[[#All],[Type]],1,FALSE))=FALSE(),"",IF(F249="","",TræningsHastighed)))</f>
        <v>6:06</v>
      </c>
      <c r="J249" s="36">
        <f ca="1">IF(ISERROR(VLOOKUP(F249,Table3[[#All],[Type]],1,FALSE))=FALSE(),SUMIF(OFFSET(B249,1,0,50),B249,OFFSET(J249,1,0,50)),IF(F249="","",IF(ISERROR(VLOOKUP(F249,TræningsZoner!B:B,1,FALSE))=FALSE(),NormalTid,IF(F249="Stigningsløb",StigningsløbTid,IF(F249="Intervalløb",IntervalTid,IF(F249="Temposkift",TemposkiftTid,IF(F249="Konkurrenceløb",KonkurrenceløbTid,IF(F249="Distanceløb",DistanceløbTid,"Ukendt træningstype"))))))))</f>
        <v>10</v>
      </c>
      <c r="K249" s="37">
        <f ca="1">IF(ISERROR(VLOOKUP(F249,Table3[[#All],[Type]],1,FALSE))=FALSE(),SUMIF(OFFSET(B249,1,0,50),B249,OFFSET(K249,1,0,50)),IF(F249="","",IF(ISERROR(VLOOKUP(F249,TræningsZoner!B:B,1,FALSE))=FALSE(),NormalDistance,IF(F249="Stigningsløb",StigningsløbDistance,IF(F249="Intervalløb",IntervalDistance,IF(F249="Temposkift",TemposkiftDistance,IF(F249="konkurrenceløb",KonkurrenceløbDistance,IF(F249="Distanceløb",DistanceløbDistance,"Ukendt træningstype"))))))))</f>
        <v>1.639344262295082</v>
      </c>
      <c r="L249" s="30"/>
      <c r="M249" s="31"/>
      <c r="N249" s="73"/>
    </row>
    <row r="250" spans="1:14" hidden="1" outlineLevel="1" x14ac:dyDescent="0.25">
      <c r="A250" s="28"/>
      <c r="B250" s="34">
        <v>42787</v>
      </c>
      <c r="C250" s="30" t="str">
        <f t="shared" si="10"/>
        <v/>
      </c>
      <c r="D250" s="30" t="str">
        <f t="shared" si="11"/>
        <v/>
      </c>
      <c r="E250" s="30"/>
      <c r="F250" s="35" t="s">
        <v>41</v>
      </c>
      <c r="G250" s="35" t="s">
        <v>87</v>
      </c>
      <c r="H250" s="35" t="str">
        <f>IF(ISERROR(VLOOKUP(F250,Table3[[#All],[Type]],1,FALSE))=FALSE(),"",IF(F250="","",IFERROR(IFERROR(TræningsZone,StigningsløbZone),IF(F250="Intervalløb",IntervalZone,IF(F250="Temposkift",TemposkiftZone,IF(F250="Konkurrenceløb","N/A",IF(F250="Distanceløb",DistanceløbZone,"Ukendt træningstype")))))))</f>
        <v>Rest</v>
      </c>
      <c r="I250" s="35" t="str">
        <f>IF(F250="Konkurrenceløb",KonkurrenceløbHastighed,IF(ISERROR(VLOOKUP(F250,Table3[[#All],[Type]],1,FALSE))=FALSE(),"",IF(F250="","",TræningsHastighed)))</f>
        <v>9:59,5</v>
      </c>
      <c r="J250" s="36">
        <f ca="1">IF(ISERROR(VLOOKUP(F250,Table3[[#All],[Type]],1,FALSE))=FALSE(),SUMIF(OFFSET(B250,1,0,50),B250,OFFSET(J250,1,0,50)),IF(F250="","",IF(ISERROR(VLOOKUP(F250,TræningsZoner!B:B,1,FALSE))=FALSE(),NormalTid,IF(F250="Stigningsløb",StigningsløbTid,IF(F250="Intervalløb",IntervalTid,IF(F250="Temposkift",TemposkiftTid,IF(F250="Konkurrenceløb",KonkurrenceløbTid,IF(F250="Distanceløb",DistanceløbTid,"Ukendt træningstype"))))))))</f>
        <v>5</v>
      </c>
      <c r="K250" s="37">
        <f ca="1">IF(ISERROR(VLOOKUP(F250,Table3[[#All],[Type]],1,FALSE))=FALSE(),SUMIF(OFFSET(B250,1,0,50),B250,OFFSET(K250,1,0,50)),IF(F250="","",IF(ISERROR(VLOOKUP(F250,TræningsZoner!B:B,1,FALSE))=FALSE(),NormalDistance,IF(F250="Stigningsløb",StigningsløbDistance,IF(F250="Intervalløb",IntervalDistance,IF(F250="Temposkift",TemposkiftDistance,IF(F250="konkurrenceløb",KonkurrenceløbDistance,IF(F250="Distanceløb",DistanceløbDistance,"Ukendt træningstype"))))))))</f>
        <v>0.50041701417848206</v>
      </c>
      <c r="L250" s="30"/>
      <c r="M250" s="31"/>
      <c r="N250" s="73"/>
    </row>
    <row r="251" spans="1:14" hidden="1" outlineLevel="1" x14ac:dyDescent="0.25">
      <c r="A251" s="28"/>
      <c r="B251" s="34">
        <v>42787</v>
      </c>
      <c r="C251" s="30" t="str">
        <f t="shared" si="10"/>
        <v/>
      </c>
      <c r="D251" s="30" t="str">
        <f t="shared" si="11"/>
        <v/>
      </c>
      <c r="E251" s="30"/>
      <c r="F251" s="35" t="s">
        <v>86</v>
      </c>
      <c r="G251" s="35" t="s">
        <v>34</v>
      </c>
      <c r="H251" s="35" t="str">
        <f>IF(ISERROR(VLOOKUP(F251,Table3[[#All],[Type]],1,FALSE))=FALSE(),"",IF(F251="","",IFERROR(IFERROR(TræningsZone,StigningsløbZone),IF(F251="Intervalløb",IntervalZone,IF(F251="Temposkift",TemposkiftZone,IF(F251="Konkurrenceløb","N/A",IF(F251="Distanceløb",DistanceløbZone,"Ukendt træningstype")))))))</f>
        <v>Ae3</v>
      </c>
      <c r="I251" s="35" t="str">
        <f>IF(F251="Konkurrenceløb",KonkurrenceløbHastighed,IF(ISERROR(VLOOKUP(F251,Table3[[#All],[Type]],1,FALSE))=FALSE(),"",IF(F251="","",TræningsHastighed)))</f>
        <v>6:06</v>
      </c>
      <c r="J251" s="36">
        <f ca="1">IF(ISERROR(VLOOKUP(F251,Table3[[#All],[Type]],1,FALSE))=FALSE(),SUMIF(OFFSET(B251,1,0,50),B251,OFFSET(J251,1,0,50)),IF(F251="","",IF(ISERROR(VLOOKUP(F251,TræningsZoner!B:B,1,FALSE))=FALSE(),NormalTid,IF(F251="Stigningsløb",StigningsløbTid,IF(F251="Intervalløb",IntervalTid,IF(F251="Temposkift",TemposkiftTid,IF(F251="Konkurrenceløb",KonkurrenceløbTid,IF(F251="Distanceløb",DistanceløbTid,"Ukendt træningstype"))))))))</f>
        <v>10</v>
      </c>
      <c r="K251" s="37">
        <f ca="1">IF(ISERROR(VLOOKUP(F251,Table3[[#All],[Type]],1,FALSE))=FALSE(),SUMIF(OFFSET(B251,1,0,50),B251,OFFSET(K251,1,0,50)),IF(F251="","",IF(ISERROR(VLOOKUP(F251,TræningsZoner!B:B,1,FALSE))=FALSE(),NormalDistance,IF(F251="Stigningsløb",StigningsløbDistance,IF(F251="Intervalløb",IntervalDistance,IF(F251="Temposkift",TemposkiftDistance,IF(F251="konkurrenceløb",KonkurrenceløbDistance,IF(F251="Distanceløb",DistanceløbDistance,"Ukendt træningstype"))))))))</f>
        <v>1.639344262295082</v>
      </c>
      <c r="L251" s="30"/>
      <c r="M251" s="31"/>
      <c r="N251" s="73"/>
    </row>
    <row r="252" spans="1:14" hidden="1" outlineLevel="1" x14ac:dyDescent="0.25">
      <c r="A252" s="28"/>
      <c r="B252" s="34">
        <v>42787</v>
      </c>
      <c r="C252" s="30" t="str">
        <f t="shared" si="10"/>
        <v/>
      </c>
      <c r="D252" s="30" t="str">
        <f t="shared" si="11"/>
        <v/>
      </c>
      <c r="E252" s="30"/>
      <c r="F252" s="35" t="s">
        <v>23</v>
      </c>
      <c r="G252" s="35" t="s">
        <v>33</v>
      </c>
      <c r="H252" s="35" t="str">
        <f>IF(ISERROR(VLOOKUP(F252,Table3[[#All],[Type]],1,FALSE))=FALSE(),"",IF(F252="","",IFERROR(IFERROR(TræningsZone,StigningsløbZone),IF(F252="Intervalløb",IntervalZone,IF(F252="Temposkift",TemposkiftZone,IF(F252="Konkurrenceløb","N/A",IF(F252="Distanceløb",DistanceløbZone,"Ukendt træningstype")))))))</f>
        <v>Ae1</v>
      </c>
      <c r="I252" s="35" t="str">
        <f>IF(F252="Konkurrenceløb",KonkurrenceløbHastighed,IF(ISERROR(VLOOKUP(F252,Table3[[#All],[Type]],1,FALSE))=FALSE(),"",IF(F252="","",TræningsHastighed)))</f>
        <v>7:07,5</v>
      </c>
      <c r="J252" s="36">
        <f ca="1">IF(ISERROR(VLOOKUP(F252,Table3[[#All],[Type]],1,FALSE))=FALSE(),SUMIF(OFFSET(B252,1,0,50),B252,OFFSET(J252,1,0,50)),IF(F252="","",IF(ISERROR(VLOOKUP(F252,TræningsZoner!B:B,1,FALSE))=FALSE(),NormalTid,IF(F252="Stigningsløb",StigningsløbTid,IF(F252="Intervalløb",IntervalTid,IF(F252="Temposkift",TemposkiftTid,IF(F252="Konkurrenceløb",KonkurrenceløbTid,IF(F252="Distanceløb",DistanceløbTid,"Ukendt træningstype"))))))))</f>
        <v>20</v>
      </c>
      <c r="K252" s="37">
        <f ca="1">IF(ISERROR(VLOOKUP(F252,Table3[[#All],[Type]],1,FALSE))=FALSE(),SUMIF(OFFSET(B252,1,0,50),B252,OFFSET(K252,1,0,50)),IF(F252="","",IF(ISERROR(VLOOKUP(F252,TræningsZoner!B:B,1,FALSE))=FALSE(),NormalDistance,IF(F252="Stigningsløb",StigningsløbDistance,IF(F252="Intervalløb",IntervalDistance,IF(F252="Temposkift",TemposkiftDistance,IF(F252="konkurrenceløb",KonkurrenceløbDistance,IF(F252="Distanceløb",DistanceløbDistance,"Ukendt træningstype"))))))))</f>
        <v>2.807017543859649</v>
      </c>
      <c r="L252" s="30"/>
      <c r="M252" s="31"/>
      <c r="N252" s="73"/>
    </row>
    <row r="253" spans="1:14" collapsed="1" x14ac:dyDescent="0.25">
      <c r="A253" s="28">
        <f t="shared" si="3"/>
        <v>42786</v>
      </c>
      <c r="B253" s="29">
        <v>42786</v>
      </c>
      <c r="C253" s="30">
        <f t="shared" si="10"/>
        <v>9</v>
      </c>
      <c r="D253" s="30">
        <f t="shared" si="11"/>
        <v>2017</v>
      </c>
      <c r="E253" s="30" t="s">
        <v>75</v>
      </c>
      <c r="F253" s="31" t="s">
        <v>25</v>
      </c>
      <c r="G253" s="31"/>
      <c r="H253" s="31" t="str">
        <f>IF(ISERROR(VLOOKUP(F253,Table3[[#All],[Type]],1,FALSE))=FALSE(),"",IF(F253="","",IFERROR(IFERROR(TræningsZone,StigningsløbZone),IF(F253="Intervalløb",IntervalZone,IF(F253="Temposkift",TemposkiftZone,IF(F253="Konkurrenceløb","N/A",IF(F253="Distanceløb",DistanceløbZone,"Ukendt træningstype")))))))</f>
        <v/>
      </c>
      <c r="I253" s="31" t="str">
        <f>IF(F253="Konkurrenceløb",KonkurrenceløbHastighed,IF(ISERROR(VLOOKUP(F253,Table3[[#All],[Type]],1,FALSE))=FALSE(),"",IF(F253="","",TræningsHastighed)))</f>
        <v/>
      </c>
      <c r="J253" s="30">
        <f ca="1">IF(ISERROR(VLOOKUP(F253,Table3[[#All],[Type]],1,FALSE))=FALSE(),SUMIF(OFFSET(B253,1,0,50),B253,OFFSET(J253,1,0,50)),IF(F253="","",IF(ISERROR(VLOOKUP(F253,TræningsZoner!B:B,1,FALSE))=FALSE(),NormalTid,IF(F253="Stigningsløb",StigningsløbTid,IF(F253="Intervalløb",IntervalTid,IF(F253="Temposkift",TemposkiftTid,IF(F253="Konkurrenceløb",KonkurrenceløbTid,IF(F253="Distanceløb",DistanceløbTid,"Ukendt træningstype"))))))))</f>
        <v>99.479166666666671</v>
      </c>
      <c r="K253" s="32">
        <f ca="1">IF(ISERROR(VLOOKUP(F253,Table3[[#All],[Type]],1,FALSE))=FALSE(),SUMIF(OFFSET(B253,1,0,50),B253,OFFSET(K253,1,0,50)),IF(F253="","",IF(ISERROR(VLOOKUP(F253,TræningsZoner!B:B,1,FALSE))=FALSE(),NormalDistance,IF(F253="Stigningsløb",StigningsløbDistance,IF(F253="Intervalløb",IntervalDistance,IF(F253="Temposkift",TemposkiftDistance,IF(F253="konkurrenceløb",KonkurrenceløbDistance,IF(F253="Distanceløb",DistanceløbDistance,"Ukendt træningstype"))))))))</f>
        <v>14.210526315789473</v>
      </c>
      <c r="L253" s="30"/>
      <c r="M253" s="31"/>
      <c r="N253" s="73"/>
    </row>
    <row r="254" spans="1:14" s="26" customFormat="1" hidden="1" outlineLevel="1" x14ac:dyDescent="0.25">
      <c r="A254" s="33"/>
      <c r="B254" s="34">
        <v>42786</v>
      </c>
      <c r="C254" s="30" t="str">
        <f t="shared" si="10"/>
        <v/>
      </c>
      <c r="D254" s="30" t="str">
        <f t="shared" si="11"/>
        <v/>
      </c>
      <c r="E254" s="30"/>
      <c r="F254" s="35" t="s">
        <v>23</v>
      </c>
      <c r="G254" s="35" t="s">
        <v>26</v>
      </c>
      <c r="H254" s="35" t="str">
        <f>IF(ISERROR(VLOOKUP(F254,Table3[[#All],[Type]],1,FALSE))=FALSE(),"",IF(F254="","",IFERROR(IFERROR(TræningsZone,StigningsløbZone),IF(F254="Intervalløb",IntervalZone,IF(F254="Temposkift",TemposkiftZone,IF(F254="Konkurrenceløb","N/A",IF(F254="Distanceløb",DistanceløbZone,"Ukendt træningstype")))))))</f>
        <v>Ae1</v>
      </c>
      <c r="I254" s="35" t="str">
        <f>IF(F254="Konkurrenceløb",KonkurrenceløbHastighed,IF(ISERROR(VLOOKUP(F254,Table3[[#All],[Type]],1,FALSE))=FALSE(),"",IF(F254="","",TræningsHastighed)))</f>
        <v>7:07,5</v>
      </c>
      <c r="J254" s="36">
        <f ca="1">IF(ISERROR(VLOOKUP(F254,Table3[[#All],[Type]],1,FALSE))=FALSE(),SUMIF(OFFSET(B254,1,0,50),B254,OFFSET(J254,1,0,50)),IF(F254="","",IF(ISERROR(VLOOKUP(F254,TræningsZoner!B:B,1,FALSE))=FALSE(),NormalTid,IF(F254="Stigningsløb",StigningsløbTid,IF(F254="Intervalløb",IntervalTid,IF(F254="Temposkift",TemposkiftTid,IF(F254="Konkurrenceløb",KonkurrenceløbTid,IF(F254="Distanceløb",DistanceløbTid,"Ukendt træningstype"))))))))</f>
        <v>15</v>
      </c>
      <c r="K254" s="37">
        <f ca="1">IF(ISERROR(VLOOKUP(F254,Table3[[#All],[Type]],1,FALSE))=FALSE(),SUMIF(OFFSET(B254,1,0,50),B254,OFFSET(K254,1,0,50)),IF(F254="","",IF(ISERROR(VLOOKUP(F254,TræningsZoner!B:B,1,FALSE))=FALSE(),NormalDistance,IF(F254="Stigningsløb",StigningsløbDistance,IF(F254="Intervalløb",IntervalDistance,IF(F254="Temposkift",TemposkiftDistance,IF(F254="konkurrenceløb",KonkurrenceløbDistance,IF(F254="Distanceløb",DistanceløbDistance,"Ukendt træningstype"))))))))</f>
        <v>2.1052631578947367</v>
      </c>
      <c r="L254" s="30"/>
      <c r="M254" s="31"/>
      <c r="N254" s="73"/>
    </row>
    <row r="255" spans="1:14" s="26" customFormat="1" hidden="1" outlineLevel="1" x14ac:dyDescent="0.25">
      <c r="A255" s="33"/>
      <c r="B255" s="34">
        <v>42786</v>
      </c>
      <c r="C255" s="30" t="str">
        <f t="shared" si="10"/>
        <v/>
      </c>
      <c r="D255" s="30" t="str">
        <f t="shared" si="11"/>
        <v/>
      </c>
      <c r="E255" s="30"/>
      <c r="F255" s="35" t="s">
        <v>27</v>
      </c>
      <c r="G255" s="35" t="s">
        <v>28</v>
      </c>
      <c r="H255" s="35" t="str">
        <f>IF(ISERROR(VLOOKUP(F255,Table3[[#All],[Type]],1,FALSE))=FALSE(),"",IF(F255="","",IFERROR(IFERROR(TræningsZone,StigningsløbZone),IF(F255="Intervalløb",IntervalZone,IF(F255="Temposkift",TemposkiftZone,IF(F255="Konkurrenceløb","N/A",IF(F255="Distanceløb",DistanceløbZone,"Ukendt træningstype")))))))</f>
        <v>AT</v>
      </c>
      <c r="I255" s="35" t="str">
        <f>IF(F255="Konkurrenceløb",KonkurrenceløbHastighed,IF(ISERROR(VLOOKUP(F255,Table3[[#All],[Type]],1,FALSE))=FALSE(),"",IF(F255="","",TræningsHastighed)))</f>
        <v>5:56</v>
      </c>
      <c r="J255" s="36">
        <f ca="1">IF(ISERROR(VLOOKUP(F255,Table3[[#All],[Type]],1,FALSE))=FALSE(),SUMIF(OFFSET(B255,1,0,50),B255,OFFSET(J255,1,0,50)),IF(F255="","",IF(ISERROR(VLOOKUP(F255,TræningsZoner!B:B,1,FALSE))=FALSE(),NormalTid,IF(F255="Stigningsløb",StigningsløbTid,IF(F255="Intervalløb",IntervalTid,IF(F255="Temposkift",TemposkiftTid,IF(F255="Konkurrenceløb",KonkurrenceløbTid,IF(F255="Distanceløb",DistanceløbTid,"Ukendt træningstype"))))))))</f>
        <v>1.78</v>
      </c>
      <c r="K255" s="37">
        <f ca="1">IF(ISERROR(VLOOKUP(F255,Table3[[#All],[Type]],1,FALSE))=FALSE(),SUMIF(OFFSET(B255,1,0,50),B255,OFFSET(K255,1,0,50)),IF(F255="","",IF(ISERROR(VLOOKUP(F255,TræningsZoner!B:B,1,FALSE))=FALSE(),NormalDistance,IF(F255="Stigningsløb",StigningsløbDistance,IF(F255="Intervalløb",IntervalDistance,IF(F255="Temposkift",TemposkiftDistance,IF(F255="konkurrenceløb",KonkurrenceløbDistance,IF(F255="Distanceløb",DistanceløbDistance,"Ukendt træningstype"))))))))</f>
        <v>0.3</v>
      </c>
      <c r="L255" s="30"/>
      <c r="M255" s="31"/>
      <c r="N255" s="73"/>
    </row>
    <row r="256" spans="1:14" s="26" customFormat="1" hidden="1" outlineLevel="1" x14ac:dyDescent="0.25">
      <c r="A256" s="33"/>
      <c r="B256" s="34">
        <v>42786</v>
      </c>
      <c r="C256" s="30" t="str">
        <f t="shared" si="10"/>
        <v/>
      </c>
      <c r="D256" s="30" t="str">
        <f t="shared" si="11"/>
        <v/>
      </c>
      <c r="E256" s="30"/>
      <c r="F256" s="35" t="s">
        <v>29</v>
      </c>
      <c r="G256" s="35" t="s">
        <v>88</v>
      </c>
      <c r="H256" s="35" t="str">
        <f>IF(ISERROR(VLOOKUP(F256,Table3[[#All],[Type]],1,FALSE))=FALSE(),"",IF(F256="","",IFERROR(IFERROR(TræningsZone,StigningsløbZone),IF(F256="Intervalløb",IntervalZone,IF(F256="Temposkift",TemposkiftZone,IF(F256="Konkurrenceløb","N/A",IF(F256="Distanceløb",DistanceløbZone,"Ukendt træningstype")))))))</f>
        <v>AT</v>
      </c>
      <c r="I256" s="35" t="str">
        <f>IF(F256="Konkurrenceløb",KonkurrenceløbHastighed,IF(ISERROR(VLOOKUP(F256,Table3[[#All],[Type]],1,FALSE))=FALSE(),"",IF(F256="","",TræningsHastighed)))</f>
        <v>5:56</v>
      </c>
      <c r="J256" s="36">
        <f ca="1">IF(ISERROR(VLOOKUP(F256,Table3[[#All],[Type]],1,FALSE))=FALSE(),SUMIF(OFFSET(B256,1,0,50),B256,OFFSET(J256,1,0,50)),IF(F256="","",IF(ISERROR(VLOOKUP(F256,TræningsZoner!B:B,1,FALSE))=FALSE(),NormalTid,IF(F256="Stigningsløb",StigningsløbTid,IF(F256="Intervalløb",IntervalTid,IF(F256="Temposkift",TemposkiftTid,IF(F256="Konkurrenceløb",KonkurrenceløbTid,IF(F256="Distanceløb",DistanceløbTid,"Ukendt træningstype"))))))))</f>
        <v>67.69916666666667</v>
      </c>
      <c r="K256" s="37">
        <f ca="1">IF(ISERROR(VLOOKUP(F256,Table3[[#All],[Type]],1,FALSE))=FALSE(),SUMIF(OFFSET(B256,1,0,50),B256,OFFSET(K256,1,0,50)),IF(F256="","",IF(ISERROR(VLOOKUP(F256,TræningsZoner!B:B,1,FALSE))=FALSE(),NormalDistance,IF(F256="Stigningsløb",StigningsløbDistance,IF(F256="Intervalløb",IntervalDistance,IF(F256="Temposkift",TemposkiftDistance,IF(F256="konkurrenceløb",KonkurrenceløbDistance,IF(F256="Distanceløb",DistanceløbDistance,"Ukendt træningstype"))))))))</f>
        <v>9.6999999999999993</v>
      </c>
      <c r="L256" s="30"/>
      <c r="M256" s="31"/>
      <c r="N256" s="73"/>
    </row>
    <row r="257" spans="1:14" s="26" customFormat="1" hidden="1" outlineLevel="1" x14ac:dyDescent="0.25">
      <c r="A257" s="33"/>
      <c r="B257" s="34">
        <v>42786</v>
      </c>
      <c r="C257" s="30" t="str">
        <f t="shared" si="10"/>
        <v/>
      </c>
      <c r="D257" s="30" t="str">
        <f t="shared" si="11"/>
        <v/>
      </c>
      <c r="E257" s="30"/>
      <c r="F257" s="35" t="s">
        <v>23</v>
      </c>
      <c r="G257" s="35" t="s">
        <v>26</v>
      </c>
      <c r="H257" s="35" t="str">
        <f>IF(ISERROR(VLOOKUP(F257,Table3[[#All],[Type]],1,FALSE))=FALSE(),"",IF(F257="","",IFERROR(IFERROR(TræningsZone,StigningsløbZone),IF(F257="Intervalløb",IntervalZone,IF(F257="Temposkift",TemposkiftZone,IF(F257="Konkurrenceløb","N/A",IF(F257="Distanceløb",DistanceløbZone,"Ukendt træningstype")))))))</f>
        <v>Ae1</v>
      </c>
      <c r="I257" s="35" t="str">
        <f>IF(F257="Konkurrenceløb",KonkurrenceløbHastighed,IF(ISERROR(VLOOKUP(F257,Table3[[#All],[Type]],1,FALSE))=FALSE(),"",IF(F257="","",TræningsHastighed)))</f>
        <v>7:07,5</v>
      </c>
      <c r="J257" s="36">
        <f ca="1">IF(ISERROR(VLOOKUP(F257,Table3[[#All],[Type]],1,FALSE))=FALSE(),SUMIF(OFFSET(B257,1,0,50),B257,OFFSET(J257,1,0,50)),IF(F257="","",IF(ISERROR(VLOOKUP(F257,TræningsZoner!B:B,1,FALSE))=FALSE(),NormalTid,IF(F257="Stigningsløb",StigningsløbTid,IF(F257="Intervalløb",IntervalTid,IF(F257="Temposkift",TemposkiftTid,IF(F257="Konkurrenceløb",KonkurrenceløbTid,IF(F257="Distanceløb",DistanceløbTid,"Ukendt træningstype"))))))))</f>
        <v>15</v>
      </c>
      <c r="K257" s="37">
        <f ca="1">IF(ISERROR(VLOOKUP(F257,Table3[[#All],[Type]],1,FALSE))=FALSE(),SUMIF(OFFSET(B257,1,0,50),B257,OFFSET(K257,1,0,50)),IF(F257="","",IF(ISERROR(VLOOKUP(F257,TræningsZoner!B:B,1,FALSE))=FALSE(),NormalDistance,IF(F257="Stigningsløb",StigningsløbDistance,IF(F257="Intervalløb",IntervalDistance,IF(F257="Temposkift",TemposkiftDistance,IF(F257="konkurrenceløb",KonkurrenceløbDistance,IF(F257="Distanceløb",DistanceløbDistance,"Ukendt træningstype"))))))))</f>
        <v>2.1052631578947367</v>
      </c>
      <c r="L257" s="30"/>
      <c r="M257" s="31"/>
      <c r="N257" s="73"/>
    </row>
    <row r="258" spans="1:14" collapsed="1" x14ac:dyDescent="0.25">
      <c r="A258" s="28">
        <f t="shared" si="3"/>
        <v>42784</v>
      </c>
      <c r="B258" s="29">
        <v>42784</v>
      </c>
      <c r="C258" s="30">
        <f t="shared" si="10"/>
        <v>8</v>
      </c>
      <c r="D258" s="30">
        <f t="shared" si="11"/>
        <v>2017</v>
      </c>
      <c r="E258" s="30" t="s">
        <v>75</v>
      </c>
      <c r="F258" s="31" t="s">
        <v>31</v>
      </c>
      <c r="G258" s="31"/>
      <c r="H258" s="31" t="str">
        <f>IF(ISERROR(VLOOKUP(F258,Table3[[#All],[Type]],1,FALSE))=FALSE(),"",IF(F258="","",IFERROR(IFERROR(TræningsZone,StigningsløbZone),IF(F258="Intervalløb",IntervalZone,IF(F258="Temposkift",TemposkiftZone,IF(F258="Konkurrenceløb","N/A",IF(F258="Distanceløb",DistanceløbZone,"Ukendt træningstype")))))))</f>
        <v/>
      </c>
      <c r="I258" s="31" t="str">
        <f>IF(F258="Konkurrenceløb",KonkurrenceløbHastighed,IF(ISERROR(VLOOKUP(F258,Table3[[#All],[Type]],1,FALSE))=FALSE(),"",IF(F258="","",TræningsHastighed)))</f>
        <v/>
      </c>
      <c r="J258" s="30">
        <f ca="1">IF(ISERROR(VLOOKUP(F258,Table3[[#All],[Type]],1,FALSE))=FALSE(),SUMIF(OFFSET(B258,1,0,50),B258,OFFSET(J258,1,0,50)),IF(F258="","",IF(ISERROR(VLOOKUP(F258,TræningsZoner!B:B,1,FALSE))=FALSE(),NormalTid,IF(F258="Stigningsløb",StigningsløbTid,IF(F258="Intervalløb",IntervalTid,IF(F258="Temposkift",TemposkiftTid,IF(F258="Konkurrenceløb",KonkurrenceløbTid,IF(F258="Distanceløb",DistanceløbTid,"Ukendt træningstype"))))))))</f>
        <v>90</v>
      </c>
      <c r="K258" s="32">
        <f ca="1">IF(ISERROR(VLOOKUP(F258,Table3[[#All],[Type]],1,FALSE))=FALSE(),SUMIF(OFFSET(B258,1,0,50),B258,OFFSET(K258,1,0,50)),IF(F258="","",IF(ISERROR(VLOOKUP(F258,TræningsZoner!B:B,1,FALSE))=FALSE(),NormalDistance,IF(F258="Stigningsløb",StigningsløbDistance,IF(F258="Intervalløb",IntervalDistance,IF(F258="Temposkift",TemposkiftDistance,IF(F258="konkurrenceløb",KonkurrenceløbDistance,IF(F258="Distanceløb",DistanceløbDistance,"Ukendt træningstype"))))))))</f>
        <v>11.520970405343212</v>
      </c>
      <c r="L258" s="30"/>
      <c r="M258" s="31"/>
      <c r="N258" s="73"/>
    </row>
    <row r="259" spans="1:14" s="26" customFormat="1" hidden="1" outlineLevel="1" x14ac:dyDescent="0.25">
      <c r="A259" s="33"/>
      <c r="B259" s="34">
        <v>42784</v>
      </c>
      <c r="C259" s="30" t="str">
        <f t="shared" si="10"/>
        <v/>
      </c>
      <c r="D259" s="30" t="str">
        <f t="shared" si="11"/>
        <v/>
      </c>
      <c r="E259" s="30"/>
      <c r="F259" s="35" t="s">
        <v>41</v>
      </c>
      <c r="G259" s="35" t="s">
        <v>26</v>
      </c>
      <c r="H259" s="35" t="str">
        <f>IF(ISERROR(VLOOKUP(F259,Table3[[#All],[Type]],1,FALSE))=FALSE(),"",IF(F259="","",IFERROR(IFERROR(TræningsZone,StigningsløbZone),IF(F259="Intervalløb",IntervalZone,IF(F259="Temposkift",TemposkiftZone,IF(F259="Konkurrenceløb","N/A",IF(F259="Distanceløb",DistanceløbZone,"Ukendt træningstype")))))))</f>
        <v>Rest</v>
      </c>
      <c r="I259" s="35" t="str">
        <f>IF(F259="Konkurrenceløb",KonkurrenceløbHastighed,IF(ISERROR(VLOOKUP(F259,Table3[[#All],[Type]],1,FALSE))=FALSE(),"",IF(F259="","",TræningsHastighed)))</f>
        <v>9:59,5</v>
      </c>
      <c r="J259" s="36">
        <f ca="1">IF(ISERROR(VLOOKUP(F259,Table3[[#All],[Type]],1,FALSE))=FALSE(),SUMIF(OFFSET(B259,1,0,50),B259,OFFSET(J259,1,0,50)),IF(F259="","",IF(ISERROR(VLOOKUP(F259,TræningsZoner!B:B,1,FALSE))=FALSE(),NormalTid,IF(F259="Stigningsløb",StigningsløbTid,IF(F259="Intervalløb",IntervalTid,IF(F259="Temposkift",TemposkiftTid,IF(F259="Konkurrenceløb",KonkurrenceløbTid,IF(F259="Distanceløb",DistanceløbTid,"Ukendt træningstype"))))))))</f>
        <v>15</v>
      </c>
      <c r="K259" s="37">
        <f ca="1">IF(ISERROR(VLOOKUP(F259,Table3[[#All],[Type]],1,FALSE))=FALSE(),SUMIF(OFFSET(B259,1,0,50),B259,OFFSET(K259,1,0,50)),IF(F259="","",IF(ISERROR(VLOOKUP(F259,TræningsZoner!B:B,1,FALSE))=FALSE(),NormalDistance,IF(F259="Stigningsløb",StigningsløbDistance,IF(F259="Intervalløb",IntervalDistance,IF(F259="Temposkift",TemposkiftDistance,IF(F259="konkurrenceløb",KonkurrenceløbDistance,IF(F259="Distanceløb",DistanceløbDistance,"Ukendt træningstype"))))))))</f>
        <v>1.5012510425354462</v>
      </c>
      <c r="L259" s="30"/>
      <c r="M259" s="31"/>
      <c r="N259" s="73"/>
    </row>
    <row r="260" spans="1:14" s="26" customFormat="1" hidden="1" outlineLevel="1" x14ac:dyDescent="0.25">
      <c r="A260" s="33"/>
      <c r="B260" s="34">
        <v>42784</v>
      </c>
      <c r="C260" s="30" t="str">
        <f t="shared" si="10"/>
        <v/>
      </c>
      <c r="D260" s="30" t="str">
        <f t="shared" si="11"/>
        <v/>
      </c>
      <c r="E260" s="30"/>
      <c r="F260" s="35" t="s">
        <v>23</v>
      </c>
      <c r="G260" s="35" t="s">
        <v>26</v>
      </c>
      <c r="H260" s="35" t="str">
        <f>IF(ISERROR(VLOOKUP(F260,Table3[[#All],[Type]],1,FALSE))=FALSE(),"",IF(F260="","",IFERROR(IFERROR(TræningsZone,StigningsløbZone),IF(F260="Intervalløb",IntervalZone,IF(F260="Temposkift",TemposkiftZone,IF(F260="Konkurrenceløb","N/A",IF(F260="Distanceløb",DistanceløbZone,"Ukendt træningstype")))))))</f>
        <v>Ae1</v>
      </c>
      <c r="I260" s="35" t="str">
        <f>IF(F260="Konkurrenceløb",KonkurrenceløbHastighed,IF(ISERROR(VLOOKUP(F260,Table3[[#All],[Type]],1,FALSE))=FALSE(),"",IF(F260="","",TræningsHastighed)))</f>
        <v>7:07,5</v>
      </c>
      <c r="J260" s="36">
        <f ca="1">IF(ISERROR(VLOOKUP(F260,Table3[[#All],[Type]],1,FALSE))=FALSE(),SUMIF(OFFSET(B260,1,0,50),B260,OFFSET(J260,1,0,50)),IF(F260="","",IF(ISERROR(VLOOKUP(F260,TræningsZoner!B:B,1,FALSE))=FALSE(),NormalTid,IF(F260="Stigningsløb",StigningsløbTid,IF(F260="Intervalløb",IntervalTid,IF(F260="Temposkift",TemposkiftTid,IF(F260="Konkurrenceløb",KonkurrenceløbTid,IF(F260="Distanceløb",DistanceløbTid,"Ukendt træningstype"))))))))</f>
        <v>15</v>
      </c>
      <c r="K260" s="37">
        <f ca="1">IF(ISERROR(VLOOKUP(F260,Table3[[#All],[Type]],1,FALSE))=FALSE(),SUMIF(OFFSET(B260,1,0,50),B260,OFFSET(K260,1,0,50)),IF(F260="","",IF(ISERROR(VLOOKUP(F260,TræningsZoner!B:B,1,FALSE))=FALSE(),NormalDistance,IF(F260="Stigningsløb",StigningsløbDistance,IF(F260="Intervalløb",IntervalDistance,IF(F260="Temposkift",TemposkiftDistance,IF(F260="konkurrenceløb",KonkurrenceløbDistance,IF(F260="Distanceløb",DistanceløbDistance,"Ukendt træningstype"))))))))</f>
        <v>2.1052631578947367</v>
      </c>
      <c r="L260" s="30"/>
      <c r="M260" s="31"/>
      <c r="N260" s="73"/>
    </row>
    <row r="261" spans="1:14" s="26" customFormat="1" hidden="1" outlineLevel="1" x14ac:dyDescent="0.25">
      <c r="A261" s="33"/>
      <c r="B261" s="34">
        <v>42784</v>
      </c>
      <c r="C261" s="30" t="str">
        <f t="shared" si="10"/>
        <v/>
      </c>
      <c r="D261" s="30" t="str">
        <f t="shared" si="11"/>
        <v/>
      </c>
      <c r="E261" s="30"/>
      <c r="F261" s="35" t="s">
        <v>32</v>
      </c>
      <c r="G261" s="35" t="s">
        <v>33</v>
      </c>
      <c r="H261" s="35" t="str">
        <f>IF(ISERROR(VLOOKUP(F261,Table3[[#All],[Type]],1,FALSE))=FALSE(),"",IF(F261="","",IFERROR(IFERROR(TræningsZone,StigningsløbZone),IF(F261="Intervalløb",IntervalZone,IF(F261="Temposkift",TemposkiftZone,IF(F261="Konkurrenceløb","N/A",IF(F261="Distanceløb",DistanceløbZone,"Ukendt træningstype")))))))</f>
        <v>Ae2</v>
      </c>
      <c r="I261" s="35" t="str">
        <f>IF(F261="Konkurrenceløb",KonkurrenceløbHastighed,IF(ISERROR(VLOOKUP(F261,Table3[[#All],[Type]],1,FALSE))=FALSE(),"",IF(F261="","",TræningsHastighed)))</f>
        <v>6:28</v>
      </c>
      <c r="J261" s="36">
        <f ca="1">IF(ISERROR(VLOOKUP(F261,Table3[[#All],[Type]],1,FALSE))=FALSE(),SUMIF(OFFSET(B261,1,0,50),B261,OFFSET(J261,1,0,50)),IF(F261="","",IF(ISERROR(VLOOKUP(F261,TræningsZoner!B:B,1,FALSE))=FALSE(),NormalTid,IF(F261="Stigningsløb",StigningsløbTid,IF(F261="Intervalløb",IntervalTid,IF(F261="Temposkift",TemposkiftTid,IF(F261="Konkurrenceløb",KonkurrenceløbTid,IF(F261="Distanceløb",DistanceløbTid,"Ukendt træningstype"))))))))</f>
        <v>20</v>
      </c>
      <c r="K261" s="37">
        <f ca="1">IF(ISERROR(VLOOKUP(F261,Table3[[#All],[Type]],1,FALSE))=FALSE(),SUMIF(OFFSET(B261,1,0,50),B261,OFFSET(K261,1,0,50)),IF(F261="","",IF(ISERROR(VLOOKUP(F261,TræningsZoner!B:B,1,FALSE))=FALSE(),NormalDistance,IF(F261="Stigningsløb",StigningsløbDistance,IF(F261="Intervalløb",IntervalDistance,IF(F261="Temposkift",TemposkiftDistance,IF(F261="konkurrenceløb",KonkurrenceløbDistance,IF(F261="Distanceløb",DistanceløbDistance,"Ukendt træningstype"))))))))</f>
        <v>3.0927835051546393</v>
      </c>
      <c r="L261" s="30"/>
      <c r="M261" s="31"/>
      <c r="N261" s="73"/>
    </row>
    <row r="262" spans="1:14" s="26" customFormat="1" hidden="1" outlineLevel="1" x14ac:dyDescent="0.25">
      <c r="A262" s="33"/>
      <c r="B262" s="34">
        <v>42784</v>
      </c>
      <c r="C262" s="30" t="str">
        <f t="shared" si="10"/>
        <v/>
      </c>
      <c r="D262" s="30" t="str">
        <f t="shared" si="11"/>
        <v/>
      </c>
      <c r="E262" s="30"/>
      <c r="F262" s="35" t="s">
        <v>41</v>
      </c>
      <c r="G262" s="35" t="s">
        <v>43</v>
      </c>
      <c r="H262" s="35" t="str">
        <f>IF(ISERROR(VLOOKUP(F262,Table3[[#All],[Type]],1,FALSE))=FALSE(),"",IF(F262="","",IFERROR(IFERROR(TræningsZone,StigningsløbZone),IF(F262="Intervalløb",IntervalZone,IF(F262="Temposkift",TemposkiftZone,IF(F262="Konkurrenceløb","N/A",IF(F262="Distanceløb",DistanceløbZone,"Ukendt træningstype")))))))</f>
        <v>Rest</v>
      </c>
      <c r="I262" s="35" t="str">
        <f>IF(F262="Konkurrenceløb",KonkurrenceløbHastighed,IF(ISERROR(VLOOKUP(F262,Table3[[#All],[Type]],1,FALSE))=FALSE(),"",IF(F262="","",TræningsHastighed)))</f>
        <v>9:59,5</v>
      </c>
      <c r="J262" s="36">
        <f ca="1">IF(ISERROR(VLOOKUP(F262,Table3[[#All],[Type]],1,FALSE))=FALSE(),SUMIF(OFFSET(B262,1,0,50),B262,OFFSET(J262,1,0,50)),IF(F262="","",IF(ISERROR(VLOOKUP(F262,TræningsZoner!B:B,1,FALSE))=FALSE(),NormalTid,IF(F262="Stigningsløb",StigningsløbTid,IF(F262="Intervalløb",IntervalTid,IF(F262="Temposkift",TemposkiftTid,IF(F262="Konkurrenceløb",KonkurrenceløbTid,IF(F262="Distanceløb",DistanceløbTid,"Ukendt træningstype"))))))))</f>
        <v>5</v>
      </c>
      <c r="K262" s="37">
        <f ca="1">IF(ISERROR(VLOOKUP(F262,Table3[[#All],[Type]],1,FALSE))=FALSE(),SUMIF(OFFSET(B262,1,0,50),B262,OFFSET(K262,1,0,50)),IF(F262="","",IF(ISERROR(VLOOKUP(F262,TræningsZoner!B:B,1,FALSE))=FALSE(),NormalDistance,IF(F262="Stigningsløb",StigningsløbDistance,IF(F262="Intervalløb",IntervalDistance,IF(F262="Temposkift",TemposkiftDistance,IF(F262="konkurrenceløb",KonkurrenceløbDistance,IF(F262="Distanceløb",DistanceløbDistance,"Ukendt træningstype"))))))))</f>
        <v>0.50041701417848206</v>
      </c>
      <c r="L262" s="30"/>
      <c r="M262" s="31"/>
      <c r="N262" s="73"/>
    </row>
    <row r="263" spans="1:14" s="26" customFormat="1" hidden="1" outlineLevel="1" x14ac:dyDescent="0.25">
      <c r="A263" s="33"/>
      <c r="B263" s="34">
        <v>42784</v>
      </c>
      <c r="C263" s="30" t="str">
        <f t="shared" si="10"/>
        <v/>
      </c>
      <c r="D263" s="30" t="str">
        <f t="shared" si="11"/>
        <v/>
      </c>
      <c r="E263" s="30"/>
      <c r="F263" s="35" t="s">
        <v>32</v>
      </c>
      <c r="G263" s="35" t="s">
        <v>26</v>
      </c>
      <c r="H263" s="35" t="str">
        <f>IF(ISERROR(VLOOKUP(F263,Table3[[#All],[Type]],1,FALSE))=FALSE(),"",IF(F263="","",IFERROR(IFERROR(TræningsZone,StigningsløbZone),IF(F263="Intervalløb",IntervalZone,IF(F263="Temposkift",TemposkiftZone,IF(F263="Konkurrenceløb","N/A",IF(F263="Distanceløb",DistanceløbZone,"Ukendt træningstype")))))))</f>
        <v>Ae2</v>
      </c>
      <c r="I263" s="35" t="str">
        <f>IF(F263="Konkurrenceløb",KonkurrenceløbHastighed,IF(ISERROR(VLOOKUP(F263,Table3[[#All],[Type]],1,FALSE))=FALSE(),"",IF(F263="","",TræningsHastighed)))</f>
        <v>6:28</v>
      </c>
      <c r="J263" s="36">
        <f ca="1">IF(ISERROR(VLOOKUP(F263,Table3[[#All],[Type]],1,FALSE))=FALSE(),SUMIF(OFFSET(B263,1,0,50),B263,OFFSET(J263,1,0,50)),IF(F263="","",IF(ISERROR(VLOOKUP(F263,TræningsZoner!B:B,1,FALSE))=FALSE(),NormalTid,IF(F263="Stigningsløb",StigningsløbTid,IF(F263="Intervalløb",IntervalTid,IF(F263="Temposkift",TemposkiftTid,IF(F263="Konkurrenceløb",KonkurrenceløbTid,IF(F263="Distanceløb",DistanceløbTid,"Ukendt træningstype"))))))))</f>
        <v>15</v>
      </c>
      <c r="K263" s="37">
        <f ca="1">IF(ISERROR(VLOOKUP(F263,Table3[[#All],[Type]],1,FALSE))=FALSE(),SUMIF(OFFSET(B263,1,0,50),B263,OFFSET(K263,1,0,50)),IF(F263="","",IF(ISERROR(VLOOKUP(F263,TræningsZoner!B:B,1,FALSE))=FALSE(),NormalDistance,IF(F263="Stigningsløb",StigningsløbDistance,IF(F263="Intervalløb",IntervalDistance,IF(F263="Temposkift",TemposkiftDistance,IF(F263="konkurrenceløb",KonkurrenceløbDistance,IF(F263="Distanceløb",DistanceløbDistance,"Ukendt træningstype"))))))))</f>
        <v>2.3195876288659796</v>
      </c>
      <c r="L263" s="30"/>
      <c r="M263" s="31"/>
      <c r="N263" s="73"/>
    </row>
    <row r="264" spans="1:14" s="26" customFormat="1" hidden="1" outlineLevel="1" x14ac:dyDescent="0.25">
      <c r="A264" s="33"/>
      <c r="B264" s="34">
        <v>42784</v>
      </c>
      <c r="C264" s="30" t="str">
        <f t="shared" si="10"/>
        <v/>
      </c>
      <c r="D264" s="30" t="str">
        <f t="shared" si="11"/>
        <v/>
      </c>
      <c r="E264" s="30"/>
      <c r="F264" s="35" t="s">
        <v>41</v>
      </c>
      <c r="G264" s="35" t="s">
        <v>33</v>
      </c>
      <c r="H264" s="35" t="str">
        <f>IF(ISERROR(VLOOKUP(F264,Table3[[#All],[Type]],1,FALSE))=FALSE(),"",IF(F264="","",IFERROR(IFERROR(TræningsZone,StigningsløbZone),IF(F264="Intervalløb",IntervalZone,IF(F264="Temposkift",TemposkiftZone,IF(F264="Konkurrenceløb","N/A",IF(F264="Distanceløb",DistanceløbZone,"Ukendt træningstype")))))))</f>
        <v>Rest</v>
      </c>
      <c r="I264" s="35" t="str">
        <f>IF(F264="Konkurrenceløb",KonkurrenceløbHastighed,IF(ISERROR(VLOOKUP(F264,Table3[[#All],[Type]],1,FALSE))=FALSE(),"",IF(F264="","",TræningsHastighed)))</f>
        <v>9:59,5</v>
      </c>
      <c r="J264" s="36">
        <f ca="1">IF(ISERROR(VLOOKUP(F264,Table3[[#All],[Type]],1,FALSE))=FALSE(),SUMIF(OFFSET(B264,1,0,50),B264,OFFSET(J264,1,0,50)),IF(F264="","",IF(ISERROR(VLOOKUP(F264,TræningsZoner!B:B,1,FALSE))=FALSE(),NormalTid,IF(F264="Stigningsløb",StigningsløbTid,IF(F264="Intervalløb",IntervalTid,IF(F264="Temposkift",TemposkiftTid,IF(F264="Konkurrenceløb",KonkurrenceløbTid,IF(F264="Distanceløb",DistanceløbTid,"Ukendt træningstype"))))))))</f>
        <v>20</v>
      </c>
      <c r="K264" s="37">
        <f ca="1">IF(ISERROR(VLOOKUP(F264,Table3[[#All],[Type]],1,FALSE))=FALSE(),SUMIF(OFFSET(B264,1,0,50),B264,OFFSET(K264,1,0,50)),IF(F264="","",IF(ISERROR(VLOOKUP(F264,TræningsZoner!B:B,1,FALSE))=FALSE(),NormalDistance,IF(F264="Stigningsløb",StigningsløbDistance,IF(F264="Intervalløb",IntervalDistance,IF(F264="Temposkift",TemposkiftDistance,IF(F264="konkurrenceløb",KonkurrenceløbDistance,IF(F264="Distanceløb",DistanceløbDistance,"Ukendt træningstype"))))))))</f>
        <v>2.0016680567139282</v>
      </c>
      <c r="L264" s="30"/>
      <c r="M264" s="31"/>
      <c r="N264" s="73"/>
    </row>
    <row r="265" spans="1:14" collapsed="1" x14ac:dyDescent="0.25">
      <c r="A265" s="28">
        <f t="shared" ref="A265:A325" si="12">B265</f>
        <v>42782</v>
      </c>
      <c r="B265" s="29">
        <v>42782</v>
      </c>
      <c r="C265" s="30">
        <f t="shared" si="10"/>
        <v>8</v>
      </c>
      <c r="D265" s="30">
        <f t="shared" si="11"/>
        <v>2017</v>
      </c>
      <c r="E265" s="30" t="s">
        <v>75</v>
      </c>
      <c r="F265" s="31" t="s">
        <v>55</v>
      </c>
      <c r="G265" s="31"/>
      <c r="H265" s="31" t="str">
        <f>IF(ISERROR(VLOOKUP(F265,Table3[[#All],[Type]],1,FALSE))=FALSE(),"",IF(F265="","",IFERROR(IFERROR(TræningsZone,StigningsløbZone),IF(F265="Intervalløb",IntervalZone,IF(F265="Temposkift",TemposkiftZone,IF(F265="Konkurrenceløb","N/A",IF(F265="Distanceløb",DistanceløbZone,"Ukendt træningstype")))))))</f>
        <v/>
      </c>
      <c r="I265" s="31" t="str">
        <f>IF(F265="Konkurrenceløb",KonkurrenceløbHastighed,IF(ISERROR(VLOOKUP(F265,Table3[[#All],[Type]],1,FALSE))=FALSE(),"",IF(F265="","",TræningsHastighed)))</f>
        <v/>
      </c>
      <c r="J265" s="30">
        <f ca="1">IF(ISERROR(VLOOKUP(F265,Table3[[#All],[Type]],1,FALSE))=FALSE(),SUMIF(OFFSET(B265,1,0,50),B265,OFFSET(J265,1,0,50)),IF(F265="","",IF(ISERROR(VLOOKUP(F265,TræningsZoner!B:B,1,FALSE))=FALSE(),NormalTid,IF(F265="Stigningsløb",StigningsløbTid,IF(F265="Intervalløb",IntervalTid,IF(F265="Temposkift",TemposkiftTid,IF(F265="Konkurrenceløb",KonkurrenceløbTid,IF(F265="Distanceløb",DistanceløbTid,"Ukendt træningstype"))))))))</f>
        <v>110.31583333333333</v>
      </c>
      <c r="K265" s="32">
        <f ca="1">IF(ISERROR(VLOOKUP(F265,Table3[[#All],[Type]],1,FALSE))=FALSE(),SUMIF(OFFSET(B265,1,0,50),B265,OFFSET(K265,1,0,50)),IF(F265="","",IF(ISERROR(VLOOKUP(F265,TræningsZoner!B:B,1,FALSE))=FALSE(),NormalDistance,IF(F265="Stigningsløb",StigningsløbDistance,IF(F265="Intervalløb",IntervalDistance,IF(F265="Temposkift",TemposkiftDistance,IF(F265="konkurrenceløb",KonkurrenceløbDistance,IF(F265="Distanceløb",DistanceløbDistance,"Ukendt træningstype"))))))))</f>
        <v>16.210776524296563</v>
      </c>
      <c r="L265" s="30"/>
      <c r="M265" s="31"/>
      <c r="N265" s="73"/>
    </row>
    <row r="266" spans="1:14" s="26" customFormat="1" hidden="1" outlineLevel="1" x14ac:dyDescent="0.25">
      <c r="A266" s="33"/>
      <c r="B266" s="34">
        <v>42782</v>
      </c>
      <c r="C266" s="30" t="str">
        <f t="shared" si="10"/>
        <v/>
      </c>
      <c r="D266" s="30" t="str">
        <f t="shared" si="11"/>
        <v/>
      </c>
      <c r="E266" s="30"/>
      <c r="F266" s="35" t="s">
        <v>23</v>
      </c>
      <c r="G266" s="35" t="s">
        <v>26</v>
      </c>
      <c r="H266" s="35" t="str">
        <f>IF(ISERROR(VLOOKUP(F266,Table3[[#All],[Type]],1,FALSE))=FALSE(),"",IF(F266="","",IFERROR(IFERROR(TræningsZone,StigningsløbZone),IF(F266="Intervalløb",IntervalZone,IF(F266="Temposkift",TemposkiftZone,IF(F266="Konkurrenceløb","N/A",IF(F266="Distanceløb",DistanceløbZone,"Ukendt træningstype")))))))</f>
        <v>Ae1</v>
      </c>
      <c r="I266" s="35" t="str">
        <f>IF(F266="Konkurrenceløb",KonkurrenceløbHastighed,IF(ISERROR(VLOOKUP(F266,Table3[[#All],[Type]],1,FALSE))=FALSE(),"",IF(F266="","",TræningsHastighed)))</f>
        <v>7:07,5</v>
      </c>
      <c r="J266" s="36">
        <f ca="1">IF(ISERROR(VLOOKUP(F266,Table3[[#All],[Type]],1,FALSE))=FALSE(),SUMIF(OFFSET(B266,1,0,50),B266,OFFSET(J266,1,0,50)),IF(F266="","",IF(ISERROR(VLOOKUP(F266,TræningsZoner!B:B,1,FALSE))=FALSE(),NormalTid,IF(F266="Stigningsløb",StigningsløbTid,IF(F266="Intervalløb",IntervalTid,IF(F266="Temposkift",TemposkiftTid,IF(F266="Konkurrenceløb",KonkurrenceløbTid,IF(F266="Distanceløb",DistanceløbTid,"Ukendt træningstype"))))))))</f>
        <v>15</v>
      </c>
      <c r="K266" s="37">
        <f ca="1">IF(ISERROR(VLOOKUP(F266,Table3[[#All],[Type]],1,FALSE))=FALSE(),SUMIF(OFFSET(B266,1,0,50),B266,OFFSET(K266,1,0,50)),IF(F266="","",IF(ISERROR(VLOOKUP(F266,TræningsZoner!B:B,1,FALSE))=FALSE(),NormalDistance,IF(F266="Stigningsløb",StigningsløbDistance,IF(F266="Intervalløb",IntervalDistance,IF(F266="Temposkift",TemposkiftDistance,IF(F266="konkurrenceløb",KonkurrenceløbDistance,IF(F266="Distanceløb",DistanceløbDistance,"Ukendt træningstype"))))))))</f>
        <v>2.1052631578947367</v>
      </c>
      <c r="L266" s="30"/>
      <c r="M266" s="31"/>
      <c r="N266" s="73"/>
    </row>
    <row r="267" spans="1:14" s="26" customFormat="1" hidden="1" outlineLevel="1" x14ac:dyDescent="0.25">
      <c r="A267" s="33"/>
      <c r="B267" s="34">
        <v>42782</v>
      </c>
      <c r="C267" s="30" t="str">
        <f t="shared" si="10"/>
        <v/>
      </c>
      <c r="D267" s="30" t="str">
        <f t="shared" si="11"/>
        <v/>
      </c>
      <c r="E267" s="30"/>
      <c r="F267" s="35" t="s">
        <v>27</v>
      </c>
      <c r="G267" s="35" t="s">
        <v>28</v>
      </c>
      <c r="H267" s="35" t="str">
        <f>IF(ISERROR(VLOOKUP(F267,Table3[[#All],[Type]],1,FALSE))=FALSE(),"",IF(F267="","",IFERROR(IFERROR(TræningsZone,StigningsløbZone),IF(F267="Intervalløb",IntervalZone,IF(F267="Temposkift",TemposkiftZone,IF(F267="Konkurrenceløb","N/A",IF(F267="Distanceløb",DistanceløbZone,"Ukendt træningstype")))))))</f>
        <v>AT</v>
      </c>
      <c r="I267" s="35" t="str">
        <f>IF(F267="Konkurrenceløb",KonkurrenceløbHastighed,IF(ISERROR(VLOOKUP(F267,Table3[[#All],[Type]],1,FALSE))=FALSE(),"",IF(F267="","",TræningsHastighed)))</f>
        <v>5:56</v>
      </c>
      <c r="J267" s="36">
        <f ca="1">IF(ISERROR(VLOOKUP(F267,Table3[[#All],[Type]],1,FALSE))=FALSE(),SUMIF(OFFSET(B267,1,0,50),B267,OFFSET(J267,1,0,50)),IF(F267="","",IF(ISERROR(VLOOKUP(F267,TræningsZoner!B:B,1,FALSE))=FALSE(),NormalTid,IF(F267="Stigningsløb",StigningsløbTid,IF(F267="Intervalløb",IntervalTid,IF(F267="Temposkift",TemposkiftTid,IF(F267="Konkurrenceløb",KonkurrenceløbTid,IF(F267="Distanceløb",DistanceløbTid,"Ukendt træningstype"))))))))</f>
        <v>1.78</v>
      </c>
      <c r="K267" s="37">
        <f ca="1">IF(ISERROR(VLOOKUP(F267,Table3[[#All],[Type]],1,FALSE))=FALSE(),SUMIF(OFFSET(B267,1,0,50),B267,OFFSET(K267,1,0,50)),IF(F267="","",IF(ISERROR(VLOOKUP(F267,TræningsZoner!B:B,1,FALSE))=FALSE(),NormalDistance,IF(F267="Stigningsløb",StigningsløbDistance,IF(F267="Intervalløb",IntervalDistance,IF(F267="Temposkift",TemposkiftDistance,IF(F267="konkurrenceløb",KonkurrenceløbDistance,IF(F267="Distanceløb",DistanceløbDistance,"Ukendt træningstype"))))))))</f>
        <v>0.3</v>
      </c>
      <c r="L267" s="30"/>
      <c r="M267" s="31"/>
      <c r="N267" s="73"/>
    </row>
    <row r="268" spans="1:14" s="26" customFormat="1" hidden="1" outlineLevel="1" x14ac:dyDescent="0.25">
      <c r="A268" s="33"/>
      <c r="B268" s="34">
        <v>42782</v>
      </c>
      <c r="C268" s="30" t="str">
        <f t="shared" si="10"/>
        <v/>
      </c>
      <c r="D268" s="30" t="str">
        <f t="shared" si="11"/>
        <v/>
      </c>
      <c r="E268" s="30"/>
      <c r="F268" s="35" t="s">
        <v>56</v>
      </c>
      <c r="G268" s="35" t="s">
        <v>57</v>
      </c>
      <c r="H268" s="35" t="str">
        <f>IF(ISERROR(VLOOKUP(F268,Table3[[#All],[Type]],1,FALSE))=FALSE(),"",IF(F268="","",IFERROR(IFERROR(TræningsZone,StigningsløbZone),IF(F268="Intervalløb",IntervalZone,IF(F268="Temposkift",TemposkiftZone,IF(F268="Konkurrenceløb","N/A",IF(F268="Distanceløb",DistanceløbZone,"Ukendt træningstype")))))))</f>
        <v>MT</v>
      </c>
      <c r="I268" s="35" t="str">
        <f>IF(F268="Konkurrenceløb",KonkurrenceløbHastighed,IF(ISERROR(VLOOKUP(F268,Table3[[#All],[Type]],1,FALSE))=FALSE(),"",IF(F268="","",TræningsHastighed)))</f>
        <v>6:24</v>
      </c>
      <c r="J268" s="36">
        <f ca="1">IF(ISERROR(VLOOKUP(F268,Table3[[#All],[Type]],1,FALSE))=FALSE(),SUMIF(OFFSET(B268,1,0,50),B268,OFFSET(J268,1,0,50)),IF(F268="","",IF(ISERROR(VLOOKUP(F268,TræningsZoner!B:B,1,FALSE))=FALSE(),NormalTid,IF(F268="Stigningsløb",StigningsløbTid,IF(F268="Intervalløb",IntervalTid,IF(F268="Temposkift",TemposkiftTid,IF(F268="Konkurrenceløb",KonkurrenceløbTid,IF(F268="Distanceløb",DistanceløbTid,"Ukendt træningstype"))))))))</f>
        <v>9.6</v>
      </c>
      <c r="K268" s="37">
        <f ca="1">IF(ISERROR(VLOOKUP(F268,Table3[[#All],[Type]],1,FALSE))=FALSE(),SUMIF(OFFSET(B268,1,0,50),B268,OFFSET(K268,1,0,50)),IF(F268="","",IF(ISERROR(VLOOKUP(F268,TræningsZoner!B:B,1,FALSE))=FALSE(),NormalDistance,IF(F268="Stigningsløb",StigningsløbDistance,IF(F268="Intervalløb",IntervalDistance,IF(F268="Temposkift",TemposkiftDistance,IF(F268="konkurrenceløb",KonkurrenceløbDistance,IF(F268="Distanceløb",DistanceløbDistance,"Ukendt træningstype"))))))))</f>
        <v>1.5</v>
      </c>
      <c r="L268" s="30"/>
      <c r="M268" s="31"/>
      <c r="N268" s="73"/>
    </row>
    <row r="269" spans="1:14" s="26" customFormat="1" hidden="1" outlineLevel="1" x14ac:dyDescent="0.25">
      <c r="A269" s="33"/>
      <c r="B269" s="34">
        <v>42782</v>
      </c>
      <c r="C269" s="30" t="str">
        <f t="shared" si="10"/>
        <v/>
      </c>
      <c r="D269" s="30" t="str">
        <f t="shared" si="11"/>
        <v/>
      </c>
      <c r="E269" s="30"/>
      <c r="F269" s="35" t="s">
        <v>56</v>
      </c>
      <c r="G269" s="35" t="s">
        <v>90</v>
      </c>
      <c r="H269" s="35" t="str">
        <f>IF(ISERROR(VLOOKUP(F269,Table3[[#All],[Type]],1,FALSE))=FALSE(),"",IF(F269="","",IFERROR(IFERROR(TræningsZone,StigningsløbZone),IF(F269="Intervalløb",IntervalZone,IF(F269="Temposkift",TemposkiftZone,IF(F269="Konkurrenceløb","N/A",IF(F269="Distanceløb",DistanceløbZone,"Ukendt træningstype")))))))</f>
        <v>An1</v>
      </c>
      <c r="I269" s="35" t="str">
        <f>IF(F269="Konkurrenceløb",KonkurrenceløbHastighed,IF(ISERROR(VLOOKUP(F269,Table3[[#All],[Type]],1,FALSE))=FALSE(),"",IF(F269="","",TræningsHastighed)))</f>
        <v>5:42,5</v>
      </c>
      <c r="J269" s="36">
        <f ca="1">IF(ISERROR(VLOOKUP(F269,Table3[[#All],[Type]],1,FALSE))=FALSE(),SUMIF(OFFSET(B269,1,0,50),B269,OFFSET(J269,1,0,50)),IF(F269="","",IF(ISERROR(VLOOKUP(F269,TræningsZoner!B:B,1,FALSE))=FALSE(),NormalTid,IF(F269="Stigningsløb",StigningsløbTid,IF(F269="Intervalløb",IntervalTid,IF(F269="Temposkift",TemposkiftTid,IF(F269="Konkurrenceløb",KonkurrenceløbTid,IF(F269="Distanceløb",DistanceløbTid,"Ukendt træningstype"))))))))</f>
        <v>2.8541666666666665</v>
      </c>
      <c r="K269" s="37">
        <f ca="1">IF(ISERROR(VLOOKUP(F269,Table3[[#All],[Type]],1,FALSE))=FALSE(),SUMIF(OFFSET(B269,1,0,50),B269,OFFSET(K269,1,0,50)),IF(F269="","",IF(ISERROR(VLOOKUP(F269,TræningsZoner!B:B,1,FALSE))=FALSE(),NormalDistance,IF(F269="Stigningsløb",StigningsløbDistance,IF(F269="Intervalløb",IntervalDistance,IF(F269="Temposkift",TemposkiftDistance,IF(F269="konkurrenceløb",KonkurrenceløbDistance,IF(F269="Distanceløb",DistanceløbDistance,"Ukendt træningstype"))))))))</f>
        <v>0.5</v>
      </c>
      <c r="L269" s="30"/>
      <c r="M269" s="31"/>
      <c r="N269" s="73"/>
    </row>
    <row r="270" spans="1:14" s="26" customFormat="1" hidden="1" outlineLevel="1" x14ac:dyDescent="0.25">
      <c r="A270" s="33"/>
      <c r="B270" s="34">
        <v>42782</v>
      </c>
      <c r="C270" s="30" t="str">
        <f t="shared" si="10"/>
        <v/>
      </c>
      <c r="D270" s="30" t="str">
        <f t="shared" si="11"/>
        <v/>
      </c>
      <c r="E270" s="30"/>
      <c r="F270" s="35" t="s">
        <v>41</v>
      </c>
      <c r="G270" s="35" t="s">
        <v>59</v>
      </c>
      <c r="H270" s="35" t="str">
        <f>IF(ISERROR(VLOOKUP(F270,Table3[[#All],[Type]],1,FALSE))=FALSE(),"",IF(F270="","",IFERROR(IFERROR(TræningsZone,StigningsløbZone),IF(F270="Intervalløb",IntervalZone,IF(F270="Temposkift",TemposkiftZone,IF(F270="Konkurrenceløb","N/A",IF(F270="Distanceløb",DistanceløbZone,"Ukendt træningstype")))))))</f>
        <v>Rest</v>
      </c>
      <c r="I270" s="35" t="str">
        <f>IF(F270="Konkurrenceløb",KonkurrenceløbHastighed,IF(ISERROR(VLOOKUP(F270,Table3[[#All],[Type]],1,FALSE))=FALSE(),"",IF(F270="","",TræningsHastighed)))</f>
        <v>9:59,5</v>
      </c>
      <c r="J270" s="36">
        <f ca="1">IF(ISERROR(VLOOKUP(F270,Table3[[#All],[Type]],1,FALSE))=FALSE(),SUMIF(OFFSET(B270,1,0,50),B270,OFFSET(J270,1,0,50)),IF(F270="","",IF(ISERROR(VLOOKUP(F270,TræningsZoner!B:B,1,FALSE))=FALSE(),NormalTid,IF(F270="Stigningsløb",StigningsløbTid,IF(F270="Intervalløb",IntervalTid,IF(F270="Temposkift",TemposkiftTid,IF(F270="Konkurrenceløb",KonkurrenceløbTid,IF(F270="Distanceløb",DistanceløbTid,"Ukendt træningstype"))))))))</f>
        <v>3</v>
      </c>
      <c r="K270" s="37">
        <f ca="1">IF(ISERROR(VLOOKUP(F270,Table3[[#All],[Type]],1,FALSE))=FALSE(),SUMIF(OFFSET(B270,1,0,50),B270,OFFSET(K270,1,0,50)),IF(F270="","",IF(ISERROR(VLOOKUP(F270,TræningsZoner!B:B,1,FALSE))=FALSE(),NormalDistance,IF(F270="Stigningsløb",StigningsløbDistance,IF(F270="Intervalløb",IntervalDistance,IF(F270="Temposkift",TemposkiftDistance,IF(F270="konkurrenceløb",KonkurrenceløbDistance,IF(F270="Distanceløb",DistanceløbDistance,"Ukendt træningstype"))))))))</f>
        <v>0.30025020850708922</v>
      </c>
      <c r="L270" s="30"/>
      <c r="M270" s="31"/>
      <c r="N270" s="73"/>
    </row>
    <row r="271" spans="1:14" s="26" customFormat="1" hidden="1" outlineLevel="1" x14ac:dyDescent="0.25">
      <c r="A271" s="33"/>
      <c r="B271" s="34">
        <v>42782</v>
      </c>
      <c r="C271" s="30" t="str">
        <f t="shared" si="10"/>
        <v/>
      </c>
      <c r="D271" s="30" t="str">
        <f t="shared" si="11"/>
        <v/>
      </c>
      <c r="E271" s="30"/>
      <c r="F271" s="35" t="s">
        <v>29</v>
      </c>
      <c r="G271" s="35" t="s">
        <v>91</v>
      </c>
      <c r="H271" s="35" t="str">
        <f>IF(ISERROR(VLOOKUP(F271,Table3[[#All],[Type]],1,FALSE))=FALSE(),"",IF(F271="","",IFERROR(IFERROR(TræningsZone,StigningsløbZone),IF(F271="Intervalløb",IntervalZone,IF(F271="Temposkift",TemposkiftZone,IF(F271="Konkurrenceløb","N/A",IF(F271="Distanceløb",DistanceløbZone,"Ukendt træningstype")))))))</f>
        <v>An1</v>
      </c>
      <c r="I271" s="35" t="str">
        <f>IF(F271="Konkurrenceløb",KonkurrenceløbHastighed,IF(ISERROR(VLOOKUP(F271,Table3[[#All],[Type]],1,FALSE))=FALSE(),"",IF(F271="","",TræningsHastighed)))</f>
        <v>5:42,5</v>
      </c>
      <c r="J271" s="36">
        <f ca="1">IF(ISERROR(VLOOKUP(F271,Table3[[#All],[Type]],1,FALSE))=FALSE(),SUMIF(OFFSET(B271,1,0,50),B271,OFFSET(J271,1,0,50)),IF(F271="","",IF(ISERROR(VLOOKUP(F271,TræningsZoner!B:B,1,FALSE))=FALSE(),NormalTid,IF(F271="Stigningsløb",StigningsløbTid,IF(F271="Intervalløb",IntervalTid,IF(F271="Temposkift",TemposkiftTid,IF(F271="Konkurrenceløb",KonkurrenceløbTid,IF(F271="Distanceløb",DistanceløbTid,"Ukendt træningstype"))))))))</f>
        <v>63.081666666666671</v>
      </c>
      <c r="K271" s="37">
        <f ca="1">IF(ISERROR(VLOOKUP(F271,Table3[[#All],[Type]],1,FALSE))=FALSE(),SUMIF(OFFSET(B271,1,0,50),B271,OFFSET(K271,1,0,50)),IF(F271="","",IF(ISERROR(VLOOKUP(F271,TræningsZoner!B:B,1,FALSE))=FALSE(),NormalDistance,IF(F271="Stigningsløb",StigningsløbDistance,IF(F271="Intervalløb",IntervalDistance,IF(F271="Temposkift",TemposkiftDistance,IF(F271="konkurrenceløb",KonkurrenceløbDistance,IF(F271="Distanceløb",DistanceløbDistance,"Ukendt træningstype"))))))))</f>
        <v>9.4</v>
      </c>
      <c r="L271" s="30"/>
      <c r="M271" s="31"/>
      <c r="N271" s="73"/>
    </row>
    <row r="272" spans="1:14" s="26" customFormat="1" hidden="1" outlineLevel="1" x14ac:dyDescent="0.25">
      <c r="A272" s="33"/>
      <c r="B272" s="34">
        <v>42782</v>
      </c>
      <c r="C272" s="30" t="str">
        <f t="shared" si="10"/>
        <v/>
      </c>
      <c r="D272" s="30" t="str">
        <f t="shared" si="11"/>
        <v/>
      </c>
      <c r="E272" s="30"/>
      <c r="F272" s="35" t="s">
        <v>23</v>
      </c>
      <c r="G272" s="35" t="s">
        <v>26</v>
      </c>
      <c r="H272" s="35" t="str">
        <f>IF(ISERROR(VLOOKUP(F272,Table3[[#All],[Type]],1,FALSE))=FALSE(),"",IF(F272="","",IFERROR(IFERROR(TræningsZone,StigningsløbZone),IF(F272="Intervalløb",IntervalZone,IF(F272="Temposkift",TemposkiftZone,IF(F272="Konkurrenceløb","N/A",IF(F272="Distanceløb",DistanceløbZone,"Ukendt træningstype")))))))</f>
        <v>Ae1</v>
      </c>
      <c r="I272" s="35" t="str">
        <f>IF(F272="Konkurrenceløb",KonkurrenceløbHastighed,IF(ISERROR(VLOOKUP(F272,Table3[[#All],[Type]],1,FALSE))=FALSE(),"",IF(F272="","",TræningsHastighed)))</f>
        <v>7:07,5</v>
      </c>
      <c r="J272" s="36">
        <f ca="1">IF(ISERROR(VLOOKUP(F272,Table3[[#All],[Type]],1,FALSE))=FALSE(),SUMIF(OFFSET(B272,1,0,50),B272,OFFSET(J272,1,0,50)),IF(F272="","",IF(ISERROR(VLOOKUP(F272,TræningsZoner!B:B,1,FALSE))=FALSE(),NormalTid,IF(F272="Stigningsløb",StigningsløbTid,IF(F272="Intervalløb",IntervalTid,IF(F272="Temposkift",TemposkiftTid,IF(F272="Konkurrenceløb",KonkurrenceløbTid,IF(F272="Distanceløb",DistanceløbTid,"Ukendt træningstype"))))))))</f>
        <v>15</v>
      </c>
      <c r="K272" s="37">
        <f ca="1">IF(ISERROR(VLOOKUP(F272,Table3[[#All],[Type]],1,FALSE))=FALSE(),SUMIF(OFFSET(B272,1,0,50),B272,OFFSET(K272,1,0,50)),IF(F272="","",IF(ISERROR(VLOOKUP(F272,TræningsZoner!B:B,1,FALSE))=FALSE(),NormalDistance,IF(F272="Stigningsløb",StigningsløbDistance,IF(F272="Intervalløb",IntervalDistance,IF(F272="Temposkift",TemposkiftDistance,IF(F272="konkurrenceløb",KonkurrenceløbDistance,IF(F272="Distanceløb",DistanceløbDistance,"Ukendt træningstype"))))))))</f>
        <v>2.1052631578947367</v>
      </c>
      <c r="L272" s="30"/>
      <c r="M272" s="31"/>
      <c r="N272" s="73"/>
    </row>
    <row r="273" spans="1:14" collapsed="1" x14ac:dyDescent="0.25">
      <c r="A273" s="28">
        <f t="shared" si="12"/>
        <v>42780</v>
      </c>
      <c r="B273" s="29">
        <v>42780</v>
      </c>
      <c r="C273" s="30">
        <f t="shared" si="10"/>
        <v>8</v>
      </c>
      <c r="D273" s="30">
        <f t="shared" si="11"/>
        <v>2017</v>
      </c>
      <c r="E273" s="30" t="s">
        <v>75</v>
      </c>
      <c r="F273" s="31" t="s">
        <v>22</v>
      </c>
      <c r="G273" s="31"/>
      <c r="H273" s="31" t="str">
        <f>IF(ISERROR(VLOOKUP(F273,Table3[[#All],[Type]],1,FALSE))=FALSE(),"",IF(F273="","",IFERROR(IFERROR(TræningsZone,StigningsløbZone),IF(F273="Intervalløb",IntervalZone,IF(F273="Temposkift",TemposkiftZone,IF(F273="Konkurrenceløb","N/A",IF(F273="Distanceløb",DistanceløbZone,"Ukendt træningstype")))))))</f>
        <v/>
      </c>
      <c r="I273" s="31" t="str">
        <f>IF(F273="Konkurrenceløb",KonkurrenceløbHastighed,IF(ISERROR(VLOOKUP(F273,Table3[[#All],[Type]],1,FALSE))=FALSE(),"",IF(F273="","",TræningsHastighed)))</f>
        <v/>
      </c>
      <c r="J273" s="30">
        <f ca="1">IF(ISERROR(VLOOKUP(F273,Table3[[#All],[Type]],1,FALSE))=FALSE(),SUMIF(OFFSET(B273,1,0,50),B273,OFFSET(J273,1,0,50)),IF(F273="","",IF(ISERROR(VLOOKUP(F273,TræningsZoner!B:B,1,FALSE))=FALSE(),NormalTid,IF(F273="Stigningsløb",StigningsløbTid,IF(F273="Intervalløb",IntervalTid,IF(F273="Temposkift",TemposkiftTid,IF(F273="Konkurrenceløb",KonkurrenceløbTid,IF(F273="Distanceløb",DistanceløbTid,"Ukendt træningstype"))))))))</f>
        <v>60</v>
      </c>
      <c r="K273" s="32">
        <f ca="1">IF(ISERROR(VLOOKUP(F273,Table3[[#All],[Type]],1,FALSE))=FALSE(),SUMIF(OFFSET(B273,1,0,50),B273,OFFSET(K273,1,0,50)),IF(F273="","",IF(ISERROR(VLOOKUP(F273,TræningsZoner!B:B,1,FALSE))=FALSE(),NormalDistance,IF(F273="Stigningsløb",StigningsløbDistance,IF(F273="Intervalløb",IntervalDistance,IF(F273="Temposkift",TemposkiftDistance,IF(F273="konkurrenceløb",KonkurrenceløbDistance,IF(F273="Distanceløb",DistanceløbDistance,"Ukendt træningstype"))))))))</f>
        <v>8.7390350877192979</v>
      </c>
      <c r="L273" s="30"/>
      <c r="M273" s="31"/>
      <c r="N273" s="73"/>
    </row>
    <row r="274" spans="1:14" s="26" customFormat="1" hidden="1" outlineLevel="1" x14ac:dyDescent="0.25">
      <c r="A274" s="33"/>
      <c r="B274" s="34">
        <v>42780</v>
      </c>
      <c r="C274" s="30" t="str">
        <f t="shared" si="10"/>
        <v/>
      </c>
      <c r="D274" s="30" t="str">
        <f t="shared" si="11"/>
        <v/>
      </c>
      <c r="E274" s="30"/>
      <c r="F274" s="35" t="s">
        <v>23</v>
      </c>
      <c r="G274" s="35" t="s">
        <v>33</v>
      </c>
      <c r="H274" s="35" t="str">
        <f>IF(ISERROR(VLOOKUP(F274,Table3[[#All],[Type]],1,FALSE))=FALSE(),"",IF(F274="","",IFERROR(IFERROR(TræningsZone,StigningsløbZone),IF(F274="Intervalløb",IntervalZone,IF(F274="Temposkift",TemposkiftZone,IF(F274="Konkurrenceløb","N/A",IF(F274="Distanceløb",DistanceløbZone,"Ukendt træningstype")))))))</f>
        <v>Ae1</v>
      </c>
      <c r="I274" s="35" t="str">
        <f>IF(F274="Konkurrenceløb",KonkurrenceløbHastighed,IF(ISERROR(VLOOKUP(F274,Table3[[#All],[Type]],1,FALSE))=FALSE(),"",IF(F274="","",TræningsHastighed)))</f>
        <v>7:07,5</v>
      </c>
      <c r="J274" s="36">
        <f ca="1">IF(ISERROR(VLOOKUP(F274,Table3[[#All],[Type]],1,FALSE))=FALSE(),SUMIF(OFFSET(B274,1,0,50),B274,OFFSET(J274,1,0,50)),IF(F274="","",IF(ISERROR(VLOOKUP(F274,TræningsZoner!B:B,1,FALSE))=FALSE(),NormalTid,IF(F274="Stigningsløb",StigningsløbTid,IF(F274="Intervalløb",IntervalTid,IF(F274="Temposkift",TemposkiftTid,IF(F274="Konkurrenceløb",KonkurrenceløbTid,IF(F274="Distanceløb",DistanceløbTid,"Ukendt træningstype"))))))))</f>
        <v>20</v>
      </c>
      <c r="K274" s="37">
        <f ca="1">IF(ISERROR(VLOOKUP(F274,Table3[[#All],[Type]],1,FALSE))=FALSE(),SUMIF(OFFSET(B274,1,0,50),B274,OFFSET(K274,1,0,50)),IF(F274="","",IF(ISERROR(VLOOKUP(F274,TræningsZoner!B:B,1,FALSE))=FALSE(),NormalDistance,IF(F274="Stigningsløb",StigningsløbDistance,IF(F274="Intervalløb",IntervalDistance,IF(F274="Temposkift",TemposkiftDistance,IF(F274="konkurrenceløb",KonkurrenceløbDistance,IF(F274="Distanceløb",DistanceløbDistance,"Ukendt træningstype"))))))))</f>
        <v>2.807017543859649</v>
      </c>
      <c r="L274" s="30"/>
      <c r="M274" s="31"/>
      <c r="N274" s="73"/>
    </row>
    <row r="275" spans="1:14" s="26" customFormat="1" hidden="1" outlineLevel="1" x14ac:dyDescent="0.25">
      <c r="A275" s="33"/>
      <c r="B275" s="34">
        <v>42780</v>
      </c>
      <c r="C275" s="30" t="str">
        <f t="shared" si="10"/>
        <v/>
      </c>
      <c r="D275" s="30" t="str">
        <f t="shared" si="11"/>
        <v/>
      </c>
      <c r="E275" s="30"/>
      <c r="F275" s="35" t="s">
        <v>39</v>
      </c>
      <c r="G275" s="35" t="s">
        <v>33</v>
      </c>
      <c r="H275" s="35" t="str">
        <f>IF(ISERROR(VLOOKUP(F275,Table3[[#All],[Type]],1,FALSE))=FALSE(),"",IF(F275="","",IFERROR(IFERROR(TræningsZone,StigningsløbZone),IF(F275="Intervalløb",IntervalZone,IF(F275="Temposkift",TemposkiftZone,IF(F275="Konkurrenceløb","N/A",IF(F275="Distanceløb",DistanceløbZone,"Ukendt træningstype")))))))</f>
        <v>MT</v>
      </c>
      <c r="I275" s="35" t="str">
        <f>IF(F275="Konkurrenceløb",KonkurrenceløbHastighed,IF(ISERROR(VLOOKUP(F275,Table3[[#All],[Type]],1,FALSE))=FALSE(),"",IF(F275="","",TræningsHastighed)))</f>
        <v>6:24</v>
      </c>
      <c r="J275" s="36">
        <f ca="1">IF(ISERROR(VLOOKUP(F275,Table3[[#All],[Type]],1,FALSE))=FALSE(),SUMIF(OFFSET(B275,1,0,50),B275,OFFSET(J275,1,0,50)),IF(F275="","",IF(ISERROR(VLOOKUP(F275,TræningsZoner!B:B,1,FALSE))=FALSE(),NormalTid,IF(F275="Stigningsløb",StigningsløbTid,IF(F275="Intervalløb",IntervalTid,IF(F275="Temposkift",TemposkiftTid,IF(F275="Konkurrenceløb",KonkurrenceløbTid,IF(F275="Distanceløb",DistanceløbTid,"Ukendt træningstype"))))))))</f>
        <v>20</v>
      </c>
      <c r="K275" s="37">
        <f ca="1">IF(ISERROR(VLOOKUP(F275,Table3[[#All],[Type]],1,FALSE))=FALSE(),SUMIF(OFFSET(B275,1,0,50),B275,OFFSET(K275,1,0,50)),IF(F275="","",IF(ISERROR(VLOOKUP(F275,TræningsZoner!B:B,1,FALSE))=FALSE(),NormalDistance,IF(F275="Stigningsløb",StigningsløbDistance,IF(F275="Intervalløb",IntervalDistance,IF(F275="Temposkift",TemposkiftDistance,IF(F275="konkurrenceløb",KonkurrenceløbDistance,IF(F275="Distanceløb",DistanceløbDistance,"Ukendt træningstype"))))))))</f>
        <v>3.125</v>
      </c>
      <c r="L275" s="30"/>
      <c r="M275" s="31"/>
      <c r="N275" s="73"/>
    </row>
    <row r="276" spans="1:14" s="26" customFormat="1" hidden="1" outlineLevel="1" x14ac:dyDescent="0.25">
      <c r="A276" s="33"/>
      <c r="B276" s="34">
        <v>42780</v>
      </c>
      <c r="C276" s="30" t="str">
        <f t="shared" si="10"/>
        <v/>
      </c>
      <c r="D276" s="30" t="str">
        <f t="shared" si="11"/>
        <v/>
      </c>
      <c r="E276" s="30"/>
      <c r="F276" s="35" t="s">
        <v>23</v>
      </c>
      <c r="G276" s="35" t="s">
        <v>33</v>
      </c>
      <c r="H276" s="35" t="str">
        <f>IF(ISERROR(VLOOKUP(F276,Table3[[#All],[Type]],1,FALSE))=FALSE(),"",IF(F276="","",IFERROR(IFERROR(TræningsZone,StigningsløbZone),IF(F276="Intervalløb",IntervalZone,IF(F276="Temposkift",TemposkiftZone,IF(F276="Konkurrenceløb","N/A",IF(F276="Distanceløb",DistanceløbZone,"Ukendt træningstype")))))))</f>
        <v>Ae1</v>
      </c>
      <c r="I276" s="35" t="str">
        <f>IF(F276="Konkurrenceløb",KonkurrenceløbHastighed,IF(ISERROR(VLOOKUP(F276,Table3[[#All],[Type]],1,FALSE))=FALSE(),"",IF(F276="","",TræningsHastighed)))</f>
        <v>7:07,5</v>
      </c>
      <c r="J276" s="36">
        <f ca="1">IF(ISERROR(VLOOKUP(F276,Table3[[#All],[Type]],1,FALSE))=FALSE(),SUMIF(OFFSET(B276,1,0,50),B276,OFFSET(J276,1,0,50)),IF(F276="","",IF(ISERROR(VLOOKUP(F276,TræningsZoner!B:B,1,FALSE))=FALSE(),NormalTid,IF(F276="Stigningsløb",StigningsløbTid,IF(F276="Intervalløb",IntervalTid,IF(F276="Temposkift",TemposkiftTid,IF(F276="Konkurrenceløb",KonkurrenceløbTid,IF(F276="Distanceløb",DistanceløbTid,"Ukendt træningstype"))))))))</f>
        <v>20</v>
      </c>
      <c r="K276" s="37">
        <f ca="1">IF(ISERROR(VLOOKUP(F276,Table3[[#All],[Type]],1,FALSE))=FALSE(),SUMIF(OFFSET(B276,1,0,50),B276,OFFSET(K276,1,0,50)),IF(F276="","",IF(ISERROR(VLOOKUP(F276,TræningsZoner!B:B,1,FALSE))=FALSE(),NormalDistance,IF(F276="Stigningsløb",StigningsløbDistance,IF(F276="Intervalløb",IntervalDistance,IF(F276="Temposkift",TemposkiftDistance,IF(F276="konkurrenceløb",KonkurrenceløbDistance,IF(F276="Distanceløb",DistanceløbDistance,"Ukendt træningstype"))))))))</f>
        <v>2.807017543859649</v>
      </c>
      <c r="L276" s="30"/>
      <c r="M276" s="31"/>
      <c r="N276" s="73"/>
    </row>
    <row r="277" spans="1:14" collapsed="1" x14ac:dyDescent="0.25">
      <c r="A277" s="28">
        <f t="shared" si="12"/>
        <v>42779</v>
      </c>
      <c r="B277" s="29">
        <v>42779</v>
      </c>
      <c r="C277" s="30">
        <f t="shared" si="10"/>
        <v>8</v>
      </c>
      <c r="D277" s="30">
        <f t="shared" si="11"/>
        <v>2017</v>
      </c>
      <c r="E277" s="30" t="s">
        <v>75</v>
      </c>
      <c r="F277" s="31" t="s">
        <v>25</v>
      </c>
      <c r="G277" s="31"/>
      <c r="H277" s="31" t="str">
        <f>IF(ISERROR(VLOOKUP(F277,Table3[[#All],[Type]],1,FALSE))=FALSE(),"",IF(F277="","",IFERROR(IFERROR(TræningsZone,StigningsløbZone),IF(F277="Intervalløb",IntervalZone,IF(F277="Temposkift",TemposkiftZone,IF(F277="Konkurrenceløb","N/A",IF(F277="Distanceløb",DistanceløbZone,"Ukendt træningstype")))))))</f>
        <v/>
      </c>
      <c r="I277" s="31" t="str">
        <f>IF(F277="Konkurrenceløb",KonkurrenceløbHastighed,IF(ISERROR(VLOOKUP(F277,Table3[[#All],[Type]],1,FALSE))=FALSE(),"",IF(F277="","",TræningsHastighed)))</f>
        <v/>
      </c>
      <c r="J277" s="30">
        <f ca="1">IF(ISERROR(VLOOKUP(F277,Table3[[#All],[Type]],1,FALSE))=FALSE(),SUMIF(OFFSET(B277,1,0,50),B277,OFFSET(J277,1,0,50)),IF(F277="","",IF(ISERROR(VLOOKUP(F277,TræningsZoner!B:B,1,FALSE))=FALSE(),NormalTid,IF(F277="Stigningsløb",StigningsløbTid,IF(F277="Intervalløb",IntervalTid,IF(F277="Temposkift",TemposkiftTid,IF(F277="Konkurrenceløb",KonkurrenceløbTid,IF(F277="Distanceløb",DistanceløbTid,"Ukendt træningstype"))))))))</f>
        <v>99.479166666666671</v>
      </c>
      <c r="K277" s="32">
        <f ca="1">IF(ISERROR(VLOOKUP(F277,Table3[[#All],[Type]],1,FALSE))=FALSE(),SUMIF(OFFSET(B277,1,0,50),B277,OFFSET(K277,1,0,50)),IF(F277="","",IF(ISERROR(VLOOKUP(F277,TræningsZoner!B:B,1,FALSE))=FALSE(),NormalDistance,IF(F277="Stigningsløb",StigningsløbDistance,IF(F277="Intervalløb",IntervalDistance,IF(F277="Temposkift",TemposkiftDistance,IF(F277="konkurrenceløb",KonkurrenceløbDistance,IF(F277="Distanceløb",DistanceløbDistance,"Ukendt træningstype"))))))))</f>
        <v>14.210526315789473</v>
      </c>
      <c r="L277" s="30"/>
      <c r="M277" s="31"/>
      <c r="N277" s="73"/>
    </row>
    <row r="278" spans="1:14" s="26" customFormat="1" hidden="1" outlineLevel="1" x14ac:dyDescent="0.25">
      <c r="A278" s="33"/>
      <c r="B278" s="34">
        <v>42779</v>
      </c>
      <c r="C278" s="30" t="str">
        <f t="shared" si="10"/>
        <v/>
      </c>
      <c r="D278" s="30" t="str">
        <f t="shared" si="11"/>
        <v/>
      </c>
      <c r="E278" s="30"/>
      <c r="F278" s="35" t="s">
        <v>23</v>
      </c>
      <c r="G278" s="35" t="s">
        <v>26</v>
      </c>
      <c r="H278" s="35" t="str">
        <f>IF(ISERROR(VLOOKUP(F278,Table3[[#All],[Type]],1,FALSE))=FALSE(),"",IF(F278="","",IFERROR(IFERROR(TræningsZone,StigningsløbZone),IF(F278="Intervalløb",IntervalZone,IF(F278="Temposkift",TemposkiftZone,IF(F278="Konkurrenceløb","N/A",IF(F278="Distanceløb",DistanceløbZone,"Ukendt træningstype")))))))</f>
        <v>Ae1</v>
      </c>
      <c r="I278" s="35" t="str">
        <f>IF(F278="Konkurrenceløb",KonkurrenceløbHastighed,IF(ISERROR(VLOOKUP(F278,Table3[[#All],[Type]],1,FALSE))=FALSE(),"",IF(F278="","",TræningsHastighed)))</f>
        <v>7:07,5</v>
      </c>
      <c r="J278" s="36">
        <f ca="1">IF(ISERROR(VLOOKUP(F278,Table3[[#All],[Type]],1,FALSE))=FALSE(),SUMIF(OFFSET(B278,1,0,50),B278,OFFSET(J278,1,0,50)),IF(F278="","",IF(ISERROR(VLOOKUP(F278,TræningsZoner!B:B,1,FALSE))=FALSE(),NormalTid,IF(F278="Stigningsløb",StigningsløbTid,IF(F278="Intervalløb",IntervalTid,IF(F278="Temposkift",TemposkiftTid,IF(F278="Konkurrenceløb",KonkurrenceløbTid,IF(F278="Distanceløb",DistanceløbTid,"Ukendt træningstype"))))))))</f>
        <v>15</v>
      </c>
      <c r="K278" s="37">
        <f ca="1">IF(ISERROR(VLOOKUP(F278,Table3[[#All],[Type]],1,FALSE))=FALSE(),SUMIF(OFFSET(B278,1,0,50),B278,OFFSET(K278,1,0,50)),IF(F278="","",IF(ISERROR(VLOOKUP(F278,TræningsZoner!B:B,1,FALSE))=FALSE(),NormalDistance,IF(F278="Stigningsløb",StigningsløbDistance,IF(F278="Intervalløb",IntervalDistance,IF(F278="Temposkift",TemposkiftDistance,IF(F278="konkurrenceløb",KonkurrenceløbDistance,IF(F278="Distanceløb",DistanceløbDistance,"Ukendt træningstype"))))))))</f>
        <v>2.1052631578947367</v>
      </c>
      <c r="L278" s="30"/>
      <c r="M278" s="31"/>
      <c r="N278" s="73"/>
    </row>
    <row r="279" spans="1:14" s="26" customFormat="1" hidden="1" outlineLevel="1" x14ac:dyDescent="0.25">
      <c r="A279" s="33"/>
      <c r="B279" s="34">
        <v>42779</v>
      </c>
      <c r="C279" s="30" t="str">
        <f t="shared" si="10"/>
        <v/>
      </c>
      <c r="D279" s="30" t="str">
        <f t="shared" si="11"/>
        <v/>
      </c>
      <c r="E279" s="30"/>
      <c r="F279" s="35" t="s">
        <v>27</v>
      </c>
      <c r="G279" s="35" t="s">
        <v>28</v>
      </c>
      <c r="H279" s="35" t="str">
        <f>IF(ISERROR(VLOOKUP(F279,Table3[[#All],[Type]],1,FALSE))=FALSE(),"",IF(F279="","",IFERROR(IFERROR(TræningsZone,StigningsløbZone),IF(F279="Intervalløb",IntervalZone,IF(F279="Temposkift",TemposkiftZone,IF(F279="Konkurrenceløb","N/A",IF(F279="Distanceløb",DistanceløbZone,"Ukendt træningstype")))))))</f>
        <v>AT</v>
      </c>
      <c r="I279" s="35" t="str">
        <f>IF(F279="Konkurrenceløb",KonkurrenceløbHastighed,IF(ISERROR(VLOOKUP(F279,Table3[[#All],[Type]],1,FALSE))=FALSE(),"",IF(F279="","",TræningsHastighed)))</f>
        <v>5:56</v>
      </c>
      <c r="J279" s="36">
        <f ca="1">IF(ISERROR(VLOOKUP(F279,Table3[[#All],[Type]],1,FALSE))=FALSE(),SUMIF(OFFSET(B279,1,0,50),B279,OFFSET(J279,1,0,50)),IF(F279="","",IF(ISERROR(VLOOKUP(F279,TræningsZoner!B:B,1,FALSE))=FALSE(),NormalTid,IF(F279="Stigningsløb",StigningsløbTid,IF(F279="Intervalløb",IntervalTid,IF(F279="Temposkift",TemposkiftTid,IF(F279="Konkurrenceløb",KonkurrenceløbTid,IF(F279="Distanceløb",DistanceløbTid,"Ukendt træningstype"))))))))</f>
        <v>1.78</v>
      </c>
      <c r="K279" s="37">
        <f ca="1">IF(ISERROR(VLOOKUP(F279,Table3[[#All],[Type]],1,FALSE))=FALSE(),SUMIF(OFFSET(B279,1,0,50),B279,OFFSET(K279,1,0,50)),IF(F279="","",IF(ISERROR(VLOOKUP(F279,TræningsZoner!B:B,1,FALSE))=FALSE(),NormalDistance,IF(F279="Stigningsløb",StigningsløbDistance,IF(F279="Intervalløb",IntervalDistance,IF(F279="Temposkift",TemposkiftDistance,IF(F279="konkurrenceløb",KonkurrenceløbDistance,IF(F279="Distanceløb",DistanceløbDistance,"Ukendt træningstype"))))))))</f>
        <v>0.3</v>
      </c>
      <c r="L279" s="30"/>
      <c r="M279" s="31"/>
      <c r="N279" s="73"/>
    </row>
    <row r="280" spans="1:14" s="26" customFormat="1" hidden="1" outlineLevel="1" x14ac:dyDescent="0.25">
      <c r="A280" s="33"/>
      <c r="B280" s="34">
        <v>42779</v>
      </c>
      <c r="C280" s="30" t="str">
        <f t="shared" si="10"/>
        <v/>
      </c>
      <c r="D280" s="30" t="str">
        <f t="shared" si="11"/>
        <v/>
      </c>
      <c r="E280" s="30"/>
      <c r="F280" s="35" t="s">
        <v>29</v>
      </c>
      <c r="G280" s="35" t="s">
        <v>88</v>
      </c>
      <c r="H280" s="35" t="str">
        <f>IF(ISERROR(VLOOKUP(F280,Table3[[#All],[Type]],1,FALSE))=FALSE(),"",IF(F280="","",IFERROR(IFERROR(TræningsZone,StigningsløbZone),IF(F280="Intervalløb",IntervalZone,IF(F280="Temposkift",TemposkiftZone,IF(F280="Konkurrenceløb","N/A",IF(F280="Distanceløb",DistanceløbZone,"Ukendt træningstype")))))))</f>
        <v>AT</v>
      </c>
      <c r="I280" s="35" t="str">
        <f>IF(F280="Konkurrenceløb",KonkurrenceløbHastighed,IF(ISERROR(VLOOKUP(F280,Table3[[#All],[Type]],1,FALSE))=FALSE(),"",IF(F280="","",TræningsHastighed)))</f>
        <v>5:56</v>
      </c>
      <c r="J280" s="36">
        <f ca="1">IF(ISERROR(VLOOKUP(F280,Table3[[#All],[Type]],1,FALSE))=FALSE(),SUMIF(OFFSET(B280,1,0,50),B280,OFFSET(J280,1,0,50)),IF(F280="","",IF(ISERROR(VLOOKUP(F280,TræningsZoner!B:B,1,FALSE))=FALSE(),NormalTid,IF(F280="Stigningsløb",StigningsløbTid,IF(F280="Intervalløb",IntervalTid,IF(F280="Temposkift",TemposkiftTid,IF(F280="Konkurrenceløb",KonkurrenceløbTid,IF(F280="Distanceløb",DistanceløbTid,"Ukendt træningstype"))))))))</f>
        <v>67.69916666666667</v>
      </c>
      <c r="K280" s="37">
        <f ca="1">IF(ISERROR(VLOOKUP(F280,Table3[[#All],[Type]],1,FALSE))=FALSE(),SUMIF(OFFSET(B280,1,0,50),B280,OFFSET(K280,1,0,50)),IF(F280="","",IF(ISERROR(VLOOKUP(F280,TræningsZoner!B:B,1,FALSE))=FALSE(),NormalDistance,IF(F280="Stigningsløb",StigningsløbDistance,IF(F280="Intervalløb",IntervalDistance,IF(F280="Temposkift",TemposkiftDistance,IF(F280="konkurrenceløb",KonkurrenceløbDistance,IF(F280="Distanceløb",DistanceløbDistance,"Ukendt træningstype"))))))))</f>
        <v>9.6999999999999993</v>
      </c>
      <c r="L280" s="30"/>
      <c r="M280" s="31"/>
      <c r="N280" s="73"/>
    </row>
    <row r="281" spans="1:14" s="26" customFormat="1" hidden="1" outlineLevel="1" x14ac:dyDescent="0.25">
      <c r="A281" s="33"/>
      <c r="B281" s="34">
        <v>42779</v>
      </c>
      <c r="C281" s="30" t="str">
        <f t="shared" si="10"/>
        <v/>
      </c>
      <c r="D281" s="30" t="str">
        <f t="shared" si="11"/>
        <v/>
      </c>
      <c r="E281" s="30"/>
      <c r="F281" s="35" t="s">
        <v>23</v>
      </c>
      <c r="G281" s="35" t="s">
        <v>26</v>
      </c>
      <c r="H281" s="35" t="str">
        <f>IF(ISERROR(VLOOKUP(F281,Table3[[#All],[Type]],1,FALSE))=FALSE(),"",IF(F281="","",IFERROR(IFERROR(TræningsZone,StigningsløbZone),IF(F281="Intervalløb",IntervalZone,IF(F281="Temposkift",TemposkiftZone,IF(F281="Konkurrenceløb","N/A",IF(F281="Distanceløb",DistanceløbZone,"Ukendt træningstype")))))))</f>
        <v>Ae1</v>
      </c>
      <c r="I281" s="35" t="str">
        <f>IF(F281="Konkurrenceløb",KonkurrenceløbHastighed,IF(ISERROR(VLOOKUP(F281,Table3[[#All],[Type]],1,FALSE))=FALSE(),"",IF(F281="","",TræningsHastighed)))</f>
        <v>7:07,5</v>
      </c>
      <c r="J281" s="36">
        <f ca="1">IF(ISERROR(VLOOKUP(F281,Table3[[#All],[Type]],1,FALSE))=FALSE(),SUMIF(OFFSET(B281,1,0,50),B281,OFFSET(J281,1,0,50)),IF(F281="","",IF(ISERROR(VLOOKUP(F281,TræningsZoner!B:B,1,FALSE))=FALSE(),NormalTid,IF(F281="Stigningsløb",StigningsløbTid,IF(F281="Intervalløb",IntervalTid,IF(F281="Temposkift",TemposkiftTid,IF(F281="Konkurrenceløb",KonkurrenceløbTid,IF(F281="Distanceløb",DistanceløbTid,"Ukendt træningstype"))))))))</f>
        <v>15</v>
      </c>
      <c r="K281" s="37">
        <f ca="1">IF(ISERROR(VLOOKUP(F281,Table3[[#All],[Type]],1,FALSE))=FALSE(),SUMIF(OFFSET(B281,1,0,50),B281,OFFSET(K281,1,0,50)),IF(F281="","",IF(ISERROR(VLOOKUP(F281,TræningsZoner!B:B,1,FALSE))=FALSE(),NormalDistance,IF(F281="Stigningsløb",StigningsløbDistance,IF(F281="Intervalløb",IntervalDistance,IF(F281="Temposkift",TemposkiftDistance,IF(F281="konkurrenceløb",KonkurrenceløbDistance,IF(F281="Distanceløb",DistanceløbDistance,"Ukendt træningstype"))))))))</f>
        <v>2.1052631578947367</v>
      </c>
      <c r="L281" s="30"/>
      <c r="M281" s="31"/>
      <c r="N281" s="73"/>
    </row>
    <row r="282" spans="1:14" collapsed="1" x14ac:dyDescent="0.25">
      <c r="A282" s="28">
        <f t="shared" si="12"/>
        <v>42777</v>
      </c>
      <c r="B282" s="29">
        <v>42777</v>
      </c>
      <c r="C282" s="30">
        <f t="shared" si="10"/>
        <v>7</v>
      </c>
      <c r="D282" s="30">
        <f t="shared" si="11"/>
        <v>2017</v>
      </c>
      <c r="E282" s="30" t="s">
        <v>75</v>
      </c>
      <c r="F282" s="31" t="s">
        <v>31</v>
      </c>
      <c r="G282" s="31"/>
      <c r="H282" s="31" t="str">
        <f>IF(ISERROR(VLOOKUP(F282,Table3[[#All],[Type]],1,FALSE))=FALSE(),"",IF(F282="","",IFERROR(IFERROR(TræningsZone,StigningsløbZone),IF(F282="Intervalløb",IntervalZone,IF(F282="Temposkift",TemposkiftZone,IF(F282="Konkurrenceløb","N/A",IF(F282="Distanceløb",DistanceløbZone,"Ukendt træningstype")))))))</f>
        <v/>
      </c>
      <c r="I282" s="31" t="str">
        <f>IF(F282="Konkurrenceløb",KonkurrenceløbHastighed,IF(ISERROR(VLOOKUP(F282,Table3[[#All],[Type]],1,FALSE))=FALSE(),"",IF(F282="","",TræningsHastighed)))</f>
        <v/>
      </c>
      <c r="J282" s="30">
        <f ca="1">IF(ISERROR(VLOOKUP(F282,Table3[[#All],[Type]],1,FALSE))=FALSE(),SUMIF(OFFSET(B282,1,0,50),B282,OFFSET(J282,1,0,50)),IF(F282="","",IF(ISERROR(VLOOKUP(F282,TræningsZoner!B:B,1,FALSE))=FALSE(),NormalTid,IF(F282="Stigningsløb",StigningsløbTid,IF(F282="Intervalløb",IntervalTid,IF(F282="Temposkift",TemposkiftTid,IF(F282="Konkurrenceløb",KonkurrenceløbTid,IF(F282="Distanceløb",DistanceløbTid,"Ukendt træningstype"))))))))</f>
        <v>80</v>
      </c>
      <c r="K282" s="32">
        <f ca="1">IF(ISERROR(VLOOKUP(F282,Table3[[#All],[Type]],1,FALSE))=FALSE(),SUMIF(OFFSET(B282,1,0,50),B282,OFFSET(K282,1,0,50)),IF(F282="","",IF(ISERROR(VLOOKUP(F282,TræningsZoner!B:B,1,FALSE))=FALSE(),NormalDistance,IF(F282="Stigningsløb",StigningsløbDistance,IF(F282="Intervalløb",IntervalDistance,IF(F282="Temposkift",TemposkiftDistance,IF(F282="konkurrenceløb",KonkurrenceløbDistance,IF(F282="Distanceløb",DistanceløbDistance,"Ukendt træningstype"))))))))</f>
        <v>10.247357514876072</v>
      </c>
      <c r="L282" s="30"/>
      <c r="M282" s="31"/>
      <c r="N282" s="73"/>
    </row>
    <row r="283" spans="1:14" s="26" customFormat="1" hidden="1" outlineLevel="1" x14ac:dyDescent="0.25">
      <c r="A283" s="33"/>
      <c r="B283" s="34">
        <v>42777</v>
      </c>
      <c r="C283" s="30" t="str">
        <f t="shared" si="10"/>
        <v/>
      </c>
      <c r="D283" s="30" t="str">
        <f t="shared" si="11"/>
        <v/>
      </c>
      <c r="E283" s="30"/>
      <c r="F283" s="35" t="s">
        <v>41</v>
      </c>
      <c r="G283" s="35" t="s">
        <v>26</v>
      </c>
      <c r="H283" s="35" t="str">
        <f>IF(ISERROR(VLOOKUP(F283,Table3[[#All],[Type]],1,FALSE))=FALSE(),"",IF(F283="","",IFERROR(IFERROR(TræningsZone,StigningsløbZone),IF(F283="Intervalløb",IntervalZone,IF(F283="Temposkift",TemposkiftZone,IF(F283="Konkurrenceløb","N/A",IF(F283="Distanceløb",DistanceløbZone,"Ukendt træningstype")))))))</f>
        <v>Rest</v>
      </c>
      <c r="I283" s="35" t="str">
        <f>IF(F283="Konkurrenceløb",KonkurrenceløbHastighed,IF(ISERROR(VLOOKUP(F283,Table3[[#All],[Type]],1,FALSE))=FALSE(),"",IF(F283="","",TræningsHastighed)))</f>
        <v>9:59,5</v>
      </c>
      <c r="J283" s="36">
        <f ca="1">IF(ISERROR(VLOOKUP(F283,Table3[[#All],[Type]],1,FALSE))=FALSE(),SUMIF(OFFSET(B283,1,0,50),B283,OFFSET(J283,1,0,50)),IF(F283="","",IF(ISERROR(VLOOKUP(F283,TræningsZoner!B:B,1,FALSE))=FALSE(),NormalTid,IF(F283="Stigningsløb",StigningsløbTid,IF(F283="Intervalløb",IntervalTid,IF(F283="Temposkift",TemposkiftTid,IF(F283="Konkurrenceløb",KonkurrenceløbTid,IF(F283="Distanceløb",DistanceløbTid,"Ukendt træningstype"))))))))</f>
        <v>15</v>
      </c>
      <c r="K283" s="37">
        <f ca="1">IF(ISERROR(VLOOKUP(F283,Table3[[#All],[Type]],1,FALSE))=FALSE(),SUMIF(OFFSET(B283,1,0,50),B283,OFFSET(K283,1,0,50)),IF(F283="","",IF(ISERROR(VLOOKUP(F283,TræningsZoner!B:B,1,FALSE))=FALSE(),NormalDistance,IF(F283="Stigningsløb",StigningsløbDistance,IF(F283="Intervalløb",IntervalDistance,IF(F283="Temposkift",TemposkiftDistance,IF(F283="konkurrenceløb",KonkurrenceløbDistance,IF(F283="Distanceløb",DistanceløbDistance,"Ukendt træningstype"))))))))</f>
        <v>1.5012510425354462</v>
      </c>
      <c r="L283" s="30"/>
      <c r="M283" s="31"/>
      <c r="N283" s="73"/>
    </row>
    <row r="284" spans="1:14" s="26" customFormat="1" hidden="1" outlineLevel="1" x14ac:dyDescent="0.25">
      <c r="A284" s="33"/>
      <c r="B284" s="34">
        <v>42777</v>
      </c>
      <c r="C284" s="30" t="str">
        <f t="shared" si="10"/>
        <v/>
      </c>
      <c r="D284" s="30" t="str">
        <f t="shared" si="11"/>
        <v/>
      </c>
      <c r="E284" s="30"/>
      <c r="F284" s="35" t="s">
        <v>23</v>
      </c>
      <c r="G284" s="35" t="s">
        <v>26</v>
      </c>
      <c r="H284" s="35" t="str">
        <f>IF(ISERROR(VLOOKUP(F284,Table3[[#All],[Type]],1,FALSE))=FALSE(),"",IF(F284="","",IFERROR(IFERROR(TræningsZone,StigningsløbZone),IF(F284="Intervalløb",IntervalZone,IF(F284="Temposkift",TemposkiftZone,IF(F284="Konkurrenceløb","N/A",IF(F284="Distanceløb",DistanceløbZone,"Ukendt træningstype")))))))</f>
        <v>Ae1</v>
      </c>
      <c r="I284" s="35" t="str">
        <f>IF(F284="Konkurrenceløb",KonkurrenceløbHastighed,IF(ISERROR(VLOOKUP(F284,Table3[[#All],[Type]],1,FALSE))=FALSE(),"",IF(F284="","",TræningsHastighed)))</f>
        <v>7:07,5</v>
      </c>
      <c r="J284" s="36">
        <f ca="1">IF(ISERROR(VLOOKUP(F284,Table3[[#All],[Type]],1,FALSE))=FALSE(),SUMIF(OFFSET(B284,1,0,50),B284,OFFSET(J284,1,0,50)),IF(F284="","",IF(ISERROR(VLOOKUP(F284,TræningsZoner!B:B,1,FALSE))=FALSE(),NormalTid,IF(F284="Stigningsløb",StigningsløbTid,IF(F284="Intervalløb",IntervalTid,IF(F284="Temposkift",TemposkiftTid,IF(F284="Konkurrenceløb",KonkurrenceløbTid,IF(F284="Distanceløb",DistanceløbTid,"Ukendt træningstype"))))))))</f>
        <v>15</v>
      </c>
      <c r="K284" s="37">
        <f ca="1">IF(ISERROR(VLOOKUP(F284,Table3[[#All],[Type]],1,FALSE))=FALSE(),SUMIF(OFFSET(B284,1,0,50),B284,OFFSET(K284,1,0,50)),IF(F284="","",IF(ISERROR(VLOOKUP(F284,TræningsZoner!B:B,1,FALSE))=FALSE(),NormalDistance,IF(F284="Stigningsløb",StigningsløbDistance,IF(F284="Intervalløb",IntervalDistance,IF(F284="Temposkift",TemposkiftDistance,IF(F284="konkurrenceløb",KonkurrenceløbDistance,IF(F284="Distanceløb",DistanceløbDistance,"Ukendt træningstype"))))))))</f>
        <v>2.1052631578947367</v>
      </c>
      <c r="L284" s="30"/>
      <c r="M284" s="31"/>
      <c r="N284" s="73"/>
    </row>
    <row r="285" spans="1:14" s="26" customFormat="1" hidden="1" outlineLevel="1" x14ac:dyDescent="0.25">
      <c r="A285" s="33"/>
      <c r="B285" s="34">
        <v>42777</v>
      </c>
      <c r="C285" s="30" t="str">
        <f t="shared" si="10"/>
        <v/>
      </c>
      <c r="D285" s="30" t="str">
        <f t="shared" si="11"/>
        <v/>
      </c>
      <c r="E285" s="30"/>
      <c r="F285" s="35" t="s">
        <v>32</v>
      </c>
      <c r="G285" s="35" t="s">
        <v>26</v>
      </c>
      <c r="H285" s="35" t="str">
        <f>IF(ISERROR(VLOOKUP(F285,Table3[[#All],[Type]],1,FALSE))=FALSE(),"",IF(F285="","",IFERROR(IFERROR(TræningsZone,StigningsløbZone),IF(F285="Intervalløb",IntervalZone,IF(F285="Temposkift",TemposkiftZone,IF(F285="Konkurrenceløb","N/A",IF(F285="Distanceløb",DistanceløbZone,"Ukendt træningstype")))))))</f>
        <v>Ae2</v>
      </c>
      <c r="I285" s="35" t="str">
        <f>IF(F285="Konkurrenceløb",KonkurrenceløbHastighed,IF(ISERROR(VLOOKUP(F285,Table3[[#All],[Type]],1,FALSE))=FALSE(),"",IF(F285="","",TræningsHastighed)))</f>
        <v>6:28</v>
      </c>
      <c r="J285" s="36">
        <f ca="1">IF(ISERROR(VLOOKUP(F285,Table3[[#All],[Type]],1,FALSE))=FALSE(),SUMIF(OFFSET(B285,1,0,50),B285,OFFSET(J285,1,0,50)),IF(F285="","",IF(ISERROR(VLOOKUP(F285,TræningsZoner!B:B,1,FALSE))=FALSE(),NormalTid,IF(F285="Stigningsløb",StigningsløbTid,IF(F285="Intervalløb",IntervalTid,IF(F285="Temposkift",TemposkiftTid,IF(F285="Konkurrenceløb",KonkurrenceløbTid,IF(F285="Distanceløb",DistanceløbTid,"Ukendt træningstype"))))))))</f>
        <v>15</v>
      </c>
      <c r="K285" s="37">
        <f ca="1">IF(ISERROR(VLOOKUP(F285,Table3[[#All],[Type]],1,FALSE))=FALSE(),SUMIF(OFFSET(B285,1,0,50),B285,OFFSET(K285,1,0,50)),IF(F285="","",IF(ISERROR(VLOOKUP(F285,TræningsZoner!B:B,1,FALSE))=FALSE(),NormalDistance,IF(F285="Stigningsløb",StigningsløbDistance,IF(F285="Intervalløb",IntervalDistance,IF(F285="Temposkift",TemposkiftDistance,IF(F285="konkurrenceløb",KonkurrenceløbDistance,IF(F285="Distanceløb",DistanceløbDistance,"Ukendt træningstype"))))))))</f>
        <v>2.3195876288659796</v>
      </c>
      <c r="L285" s="30"/>
      <c r="M285" s="31"/>
      <c r="N285" s="73"/>
    </row>
    <row r="286" spans="1:14" s="26" customFormat="1" hidden="1" outlineLevel="1" x14ac:dyDescent="0.25">
      <c r="A286" s="33"/>
      <c r="B286" s="34">
        <v>42777</v>
      </c>
      <c r="C286" s="30" t="str">
        <f t="shared" si="10"/>
        <v/>
      </c>
      <c r="D286" s="30" t="str">
        <f t="shared" si="11"/>
        <v/>
      </c>
      <c r="E286" s="30"/>
      <c r="F286" s="35" t="s">
        <v>41</v>
      </c>
      <c r="G286" s="35" t="s">
        <v>43</v>
      </c>
      <c r="H286" s="35" t="str">
        <f>IF(ISERROR(VLOOKUP(F286,Table3[[#All],[Type]],1,FALSE))=FALSE(),"",IF(F286="","",IFERROR(IFERROR(TræningsZone,StigningsløbZone),IF(F286="Intervalløb",IntervalZone,IF(F286="Temposkift",TemposkiftZone,IF(F286="Konkurrenceløb","N/A",IF(F286="Distanceløb",DistanceløbZone,"Ukendt træningstype")))))))</f>
        <v>Rest</v>
      </c>
      <c r="I286" s="35" t="str">
        <f>IF(F286="Konkurrenceløb",KonkurrenceløbHastighed,IF(ISERROR(VLOOKUP(F286,Table3[[#All],[Type]],1,FALSE))=FALSE(),"",IF(F286="","",TræningsHastighed)))</f>
        <v>9:59,5</v>
      </c>
      <c r="J286" s="36">
        <f ca="1">IF(ISERROR(VLOOKUP(F286,Table3[[#All],[Type]],1,FALSE))=FALSE(),SUMIF(OFFSET(B286,1,0,50),B286,OFFSET(J286,1,0,50)),IF(F286="","",IF(ISERROR(VLOOKUP(F286,TræningsZoner!B:B,1,FALSE))=FALSE(),NormalTid,IF(F286="Stigningsløb",StigningsløbTid,IF(F286="Intervalløb",IntervalTid,IF(F286="Temposkift",TemposkiftTid,IF(F286="Konkurrenceløb",KonkurrenceløbTid,IF(F286="Distanceløb",DistanceløbTid,"Ukendt træningstype"))))))))</f>
        <v>5</v>
      </c>
      <c r="K286" s="37">
        <f ca="1">IF(ISERROR(VLOOKUP(F286,Table3[[#All],[Type]],1,FALSE))=FALSE(),SUMIF(OFFSET(B286,1,0,50),B286,OFFSET(K286,1,0,50)),IF(F286="","",IF(ISERROR(VLOOKUP(F286,TræningsZoner!B:B,1,FALSE))=FALSE(),NormalDistance,IF(F286="Stigningsløb",StigningsløbDistance,IF(F286="Intervalløb",IntervalDistance,IF(F286="Temposkift",TemposkiftDistance,IF(F286="konkurrenceløb",KonkurrenceløbDistance,IF(F286="Distanceløb",DistanceløbDistance,"Ukendt træningstype"))))))))</f>
        <v>0.50041701417848206</v>
      </c>
      <c r="L286" s="30"/>
      <c r="M286" s="31"/>
      <c r="N286" s="73"/>
    </row>
    <row r="287" spans="1:14" s="26" customFormat="1" hidden="1" outlineLevel="1" x14ac:dyDescent="0.25">
      <c r="A287" s="33"/>
      <c r="B287" s="34">
        <v>42777</v>
      </c>
      <c r="C287" s="30" t="str">
        <f t="shared" si="10"/>
        <v/>
      </c>
      <c r="D287" s="30" t="str">
        <f t="shared" si="11"/>
        <v/>
      </c>
      <c r="E287" s="30"/>
      <c r="F287" s="35" t="s">
        <v>32</v>
      </c>
      <c r="G287" s="35" t="s">
        <v>26</v>
      </c>
      <c r="H287" s="35" t="str">
        <f>IF(ISERROR(VLOOKUP(F287,Table3[[#All],[Type]],1,FALSE))=FALSE(),"",IF(F287="","",IFERROR(IFERROR(TræningsZone,StigningsløbZone),IF(F287="Intervalløb",IntervalZone,IF(F287="Temposkift",TemposkiftZone,IF(F287="Konkurrenceløb","N/A",IF(F287="Distanceløb",DistanceløbZone,"Ukendt træningstype")))))))</f>
        <v>Ae2</v>
      </c>
      <c r="I287" s="35" t="str">
        <f>IF(F287="Konkurrenceløb",KonkurrenceløbHastighed,IF(ISERROR(VLOOKUP(F287,Table3[[#All],[Type]],1,FALSE))=FALSE(),"",IF(F287="","",TræningsHastighed)))</f>
        <v>6:28</v>
      </c>
      <c r="J287" s="36">
        <f ca="1">IF(ISERROR(VLOOKUP(F287,Table3[[#All],[Type]],1,FALSE))=FALSE(),SUMIF(OFFSET(B287,1,0,50),B287,OFFSET(J287,1,0,50)),IF(F287="","",IF(ISERROR(VLOOKUP(F287,TræningsZoner!B:B,1,FALSE))=FALSE(),NormalTid,IF(F287="Stigningsløb",StigningsløbTid,IF(F287="Intervalløb",IntervalTid,IF(F287="Temposkift",TemposkiftTid,IF(F287="Konkurrenceløb",KonkurrenceløbTid,IF(F287="Distanceløb",DistanceløbTid,"Ukendt træningstype"))))))))</f>
        <v>15</v>
      </c>
      <c r="K287" s="37">
        <f ca="1">IF(ISERROR(VLOOKUP(F287,Table3[[#All],[Type]],1,FALSE))=FALSE(),SUMIF(OFFSET(B287,1,0,50),B287,OFFSET(K287,1,0,50)),IF(F287="","",IF(ISERROR(VLOOKUP(F287,TræningsZoner!B:B,1,FALSE))=FALSE(),NormalDistance,IF(F287="Stigningsløb",StigningsløbDistance,IF(F287="Intervalløb",IntervalDistance,IF(F287="Temposkift",TemposkiftDistance,IF(F287="konkurrenceløb",KonkurrenceløbDistance,IF(F287="Distanceløb",DistanceløbDistance,"Ukendt træningstype"))))))))</f>
        <v>2.3195876288659796</v>
      </c>
      <c r="L287" s="30"/>
      <c r="M287" s="31"/>
      <c r="N287" s="73"/>
    </row>
    <row r="288" spans="1:14" s="26" customFormat="1" hidden="1" outlineLevel="1" x14ac:dyDescent="0.25">
      <c r="A288" s="33"/>
      <c r="B288" s="34">
        <v>42777</v>
      </c>
      <c r="C288" s="30" t="str">
        <f t="shared" si="10"/>
        <v/>
      </c>
      <c r="D288" s="30" t="str">
        <f t="shared" si="11"/>
        <v/>
      </c>
      <c r="E288" s="30"/>
      <c r="F288" s="35" t="s">
        <v>41</v>
      </c>
      <c r="G288" s="35" t="s">
        <v>26</v>
      </c>
      <c r="H288" s="35" t="str">
        <f>IF(ISERROR(VLOOKUP(F288,Table3[[#All],[Type]],1,FALSE))=FALSE(),"",IF(F288="","",IFERROR(IFERROR(TræningsZone,StigningsløbZone),IF(F288="Intervalløb",IntervalZone,IF(F288="Temposkift",TemposkiftZone,IF(F288="Konkurrenceløb","N/A",IF(F288="Distanceløb",DistanceløbZone,"Ukendt træningstype")))))))</f>
        <v>Rest</v>
      </c>
      <c r="I288" s="35" t="str">
        <f>IF(F288="Konkurrenceløb",KonkurrenceløbHastighed,IF(ISERROR(VLOOKUP(F288,Table3[[#All],[Type]],1,FALSE))=FALSE(),"",IF(F288="","",TræningsHastighed)))</f>
        <v>9:59,5</v>
      </c>
      <c r="J288" s="36">
        <f ca="1">IF(ISERROR(VLOOKUP(F288,Table3[[#All],[Type]],1,FALSE))=FALSE(),SUMIF(OFFSET(B288,1,0,50),B288,OFFSET(J288,1,0,50)),IF(F288="","",IF(ISERROR(VLOOKUP(F288,TræningsZoner!B:B,1,FALSE))=FALSE(),NormalTid,IF(F288="Stigningsløb",StigningsløbTid,IF(F288="Intervalløb",IntervalTid,IF(F288="Temposkift",TemposkiftTid,IF(F288="Konkurrenceløb",KonkurrenceløbTid,IF(F288="Distanceløb",DistanceløbTid,"Ukendt træningstype"))))))))</f>
        <v>15</v>
      </c>
      <c r="K288" s="37">
        <f ca="1">IF(ISERROR(VLOOKUP(F288,Table3[[#All],[Type]],1,FALSE))=FALSE(),SUMIF(OFFSET(B288,1,0,50),B288,OFFSET(K288,1,0,50)),IF(F288="","",IF(ISERROR(VLOOKUP(F288,TræningsZoner!B:B,1,FALSE))=FALSE(),NormalDistance,IF(F288="Stigningsløb",StigningsløbDistance,IF(F288="Intervalløb",IntervalDistance,IF(F288="Temposkift",TemposkiftDistance,IF(F288="konkurrenceløb",KonkurrenceløbDistance,IF(F288="Distanceløb",DistanceløbDistance,"Ukendt træningstype"))))))))</f>
        <v>1.5012510425354462</v>
      </c>
      <c r="L288" s="30"/>
      <c r="M288" s="31"/>
      <c r="N288" s="73"/>
    </row>
    <row r="289" spans="1:14" collapsed="1" x14ac:dyDescent="0.25">
      <c r="A289" s="28">
        <f t="shared" si="12"/>
        <v>42775</v>
      </c>
      <c r="B289" s="29">
        <v>42775</v>
      </c>
      <c r="C289" s="30">
        <f t="shared" si="10"/>
        <v>7</v>
      </c>
      <c r="D289" s="30">
        <f t="shared" si="11"/>
        <v>2017</v>
      </c>
      <c r="E289" s="30" t="s">
        <v>75</v>
      </c>
      <c r="F289" s="31" t="s">
        <v>55</v>
      </c>
      <c r="G289" s="31"/>
      <c r="H289" s="31" t="str">
        <f>IF(ISERROR(VLOOKUP(F289,Table3[[#All],[Type]],1,FALSE))=FALSE(),"",IF(F289="","",IFERROR(IFERROR(TræningsZone,StigningsløbZone),IF(F289="Intervalløb",IntervalZone,IF(F289="Temposkift",TemposkiftZone,IF(F289="Konkurrenceløb","N/A",IF(F289="Distanceløb",DistanceløbZone,"Ukendt træningstype")))))))</f>
        <v/>
      </c>
      <c r="I289" s="31" t="str">
        <f>IF(F289="Konkurrenceløb",KonkurrenceløbHastighed,IF(ISERROR(VLOOKUP(F289,Table3[[#All],[Type]],1,FALSE))=FALSE(),"",IF(F289="","",TræningsHastighed)))</f>
        <v/>
      </c>
      <c r="J289" s="30">
        <f ca="1">IF(ISERROR(VLOOKUP(F289,Table3[[#All],[Type]],1,FALSE))=FALSE(),SUMIF(OFFSET(B289,1,0,50),B289,OFFSET(J289,1,0,50)),IF(F289="","",IF(ISERROR(VLOOKUP(F289,TræningsZoner!B:B,1,FALSE))=FALSE(),NormalTid,IF(F289="Stigningsløb",StigningsløbTid,IF(F289="Intervalløb",IntervalTid,IF(F289="Temposkift",TemposkiftTid,IF(F289="Konkurrenceløb",KonkurrenceløbTid,IF(F289="Distanceløb",DistanceløbTid,"Ukendt træningstype"))))))))</f>
        <v>99.581666666666678</v>
      </c>
      <c r="K289" s="32">
        <f ca="1">IF(ISERROR(VLOOKUP(F289,Table3[[#All],[Type]],1,FALSE))=FALSE(),SUMIF(OFFSET(B289,1,0,50),B289,OFFSET(K289,1,0,50)),IF(F289="","",IF(ISERROR(VLOOKUP(F289,TræningsZoner!B:B,1,FALSE))=FALSE(),NormalDistance,IF(F289="Stigningsløb",StigningsløbDistance,IF(F289="Intervalløb",IntervalDistance,IF(F289="Temposkift",TemposkiftDistance,IF(F289="konkurrenceløb",KonkurrenceløbDistance,IF(F289="Distanceløb",DistanceløbDistance,"Ukendt træningstype"))))))))</f>
        <v>14.610776524296561</v>
      </c>
      <c r="L289" s="30"/>
      <c r="M289" s="31"/>
      <c r="N289" s="73"/>
    </row>
    <row r="290" spans="1:14" s="26" customFormat="1" hidden="1" outlineLevel="1" x14ac:dyDescent="0.25">
      <c r="A290" s="33"/>
      <c r="B290" s="34">
        <v>42775</v>
      </c>
      <c r="C290" s="30" t="str">
        <f t="shared" si="10"/>
        <v/>
      </c>
      <c r="D290" s="30" t="str">
        <f t="shared" si="11"/>
        <v/>
      </c>
      <c r="E290" s="30"/>
      <c r="F290" s="35" t="s">
        <v>23</v>
      </c>
      <c r="G290" s="35" t="s">
        <v>26</v>
      </c>
      <c r="H290" s="35" t="str">
        <f>IF(ISERROR(VLOOKUP(F290,Table3[[#All],[Type]],1,FALSE))=FALSE(),"",IF(F290="","",IFERROR(IFERROR(TræningsZone,StigningsløbZone),IF(F290="Intervalløb",IntervalZone,IF(F290="Temposkift",TemposkiftZone,IF(F290="Konkurrenceløb","N/A",IF(F290="Distanceløb",DistanceløbZone,"Ukendt træningstype")))))))</f>
        <v>Ae1</v>
      </c>
      <c r="I290" s="35" t="str">
        <f>IF(F290="Konkurrenceløb",KonkurrenceløbHastighed,IF(ISERROR(VLOOKUP(F290,Table3[[#All],[Type]],1,FALSE))=FALSE(),"",IF(F290="","",TræningsHastighed)))</f>
        <v>7:07,5</v>
      </c>
      <c r="J290" s="36">
        <f ca="1">IF(ISERROR(VLOOKUP(F290,Table3[[#All],[Type]],1,FALSE))=FALSE(),SUMIF(OFFSET(B290,1,0,50),B290,OFFSET(J290,1,0,50)),IF(F290="","",IF(ISERROR(VLOOKUP(F290,TræningsZoner!B:B,1,FALSE))=FALSE(),NormalTid,IF(F290="Stigningsløb",StigningsløbTid,IF(F290="Intervalløb",IntervalTid,IF(F290="Temposkift",TemposkiftTid,IF(F290="Konkurrenceløb",KonkurrenceløbTid,IF(F290="Distanceløb",DistanceløbTid,"Ukendt træningstype"))))))))</f>
        <v>15</v>
      </c>
      <c r="K290" s="37">
        <f ca="1">IF(ISERROR(VLOOKUP(F290,Table3[[#All],[Type]],1,FALSE))=FALSE(),SUMIF(OFFSET(B290,1,0,50),B290,OFFSET(K290,1,0,50)),IF(F290="","",IF(ISERROR(VLOOKUP(F290,TræningsZoner!B:B,1,FALSE))=FALSE(),NormalDistance,IF(F290="Stigningsløb",StigningsløbDistance,IF(F290="Intervalløb",IntervalDistance,IF(F290="Temposkift",TemposkiftDistance,IF(F290="konkurrenceløb",KonkurrenceløbDistance,IF(F290="Distanceløb",DistanceløbDistance,"Ukendt træningstype"))))))))</f>
        <v>2.1052631578947367</v>
      </c>
      <c r="L290" s="30"/>
      <c r="M290" s="31"/>
      <c r="N290" s="73"/>
    </row>
    <row r="291" spans="1:14" s="26" customFormat="1" hidden="1" outlineLevel="1" x14ac:dyDescent="0.25">
      <c r="A291" s="33"/>
      <c r="B291" s="34">
        <v>42775</v>
      </c>
      <c r="C291" s="30" t="str">
        <f t="shared" si="10"/>
        <v/>
      </c>
      <c r="D291" s="30" t="str">
        <f t="shared" si="11"/>
        <v/>
      </c>
      <c r="E291" s="30"/>
      <c r="F291" s="35" t="s">
        <v>27</v>
      </c>
      <c r="G291" s="35" t="s">
        <v>28</v>
      </c>
      <c r="H291" s="35" t="str">
        <f>IF(ISERROR(VLOOKUP(F291,Table3[[#All],[Type]],1,FALSE))=FALSE(),"",IF(F291="","",IFERROR(IFERROR(TræningsZone,StigningsløbZone),IF(F291="Intervalløb",IntervalZone,IF(F291="Temposkift",TemposkiftZone,IF(F291="Konkurrenceløb","N/A",IF(F291="Distanceløb",DistanceløbZone,"Ukendt træningstype")))))))</f>
        <v>AT</v>
      </c>
      <c r="I291" s="35" t="str">
        <f>IF(F291="Konkurrenceløb",KonkurrenceløbHastighed,IF(ISERROR(VLOOKUP(F291,Table3[[#All],[Type]],1,FALSE))=FALSE(),"",IF(F291="","",TræningsHastighed)))</f>
        <v>5:56</v>
      </c>
      <c r="J291" s="36">
        <f ca="1">IF(ISERROR(VLOOKUP(F291,Table3[[#All],[Type]],1,FALSE))=FALSE(),SUMIF(OFFSET(B291,1,0,50),B291,OFFSET(J291,1,0,50)),IF(F291="","",IF(ISERROR(VLOOKUP(F291,TræningsZoner!B:B,1,FALSE))=FALSE(),NormalTid,IF(F291="Stigningsløb",StigningsløbTid,IF(F291="Intervalløb",IntervalTid,IF(F291="Temposkift",TemposkiftTid,IF(F291="Konkurrenceløb",KonkurrenceløbTid,IF(F291="Distanceløb",DistanceløbTid,"Ukendt træningstype"))))))))</f>
        <v>1.78</v>
      </c>
      <c r="K291" s="37">
        <f ca="1">IF(ISERROR(VLOOKUP(F291,Table3[[#All],[Type]],1,FALSE))=FALSE(),SUMIF(OFFSET(B291,1,0,50),B291,OFFSET(K291,1,0,50)),IF(F291="","",IF(ISERROR(VLOOKUP(F291,TræningsZoner!B:B,1,FALSE))=FALSE(),NormalDistance,IF(F291="Stigningsløb",StigningsløbDistance,IF(F291="Intervalløb",IntervalDistance,IF(F291="Temposkift",TemposkiftDistance,IF(F291="konkurrenceløb",KonkurrenceløbDistance,IF(F291="Distanceløb",DistanceløbDistance,"Ukendt træningstype"))))))))</f>
        <v>0.3</v>
      </c>
      <c r="L291" s="30"/>
      <c r="M291" s="31"/>
      <c r="N291" s="73"/>
    </row>
    <row r="292" spans="1:14" s="26" customFormat="1" hidden="1" outlineLevel="1" x14ac:dyDescent="0.25">
      <c r="A292" s="33"/>
      <c r="B292" s="34">
        <v>42775</v>
      </c>
      <c r="C292" s="30" t="str">
        <f t="shared" si="10"/>
        <v/>
      </c>
      <c r="D292" s="30" t="str">
        <f t="shared" si="11"/>
        <v/>
      </c>
      <c r="E292" s="30"/>
      <c r="F292" s="35" t="s">
        <v>56</v>
      </c>
      <c r="G292" s="35" t="s">
        <v>57</v>
      </c>
      <c r="H292" s="35" t="str">
        <f>IF(ISERROR(VLOOKUP(F292,Table3[[#All],[Type]],1,FALSE))=FALSE(),"",IF(F292="","",IFERROR(IFERROR(TræningsZone,StigningsløbZone),IF(F292="Intervalløb",IntervalZone,IF(F292="Temposkift",TemposkiftZone,IF(F292="Konkurrenceløb","N/A",IF(F292="Distanceløb",DistanceløbZone,"Ukendt træningstype")))))))</f>
        <v>MT</v>
      </c>
      <c r="I292" s="35" t="str">
        <f>IF(F292="Konkurrenceløb",KonkurrenceløbHastighed,IF(ISERROR(VLOOKUP(F292,Table3[[#All],[Type]],1,FALSE))=FALSE(),"",IF(F292="","",TræningsHastighed)))</f>
        <v>6:24</v>
      </c>
      <c r="J292" s="36">
        <f ca="1">IF(ISERROR(VLOOKUP(F292,Table3[[#All],[Type]],1,FALSE))=FALSE(),SUMIF(OFFSET(B292,1,0,50),B292,OFFSET(J292,1,0,50)),IF(F292="","",IF(ISERROR(VLOOKUP(F292,TræningsZoner!B:B,1,FALSE))=FALSE(),NormalTid,IF(F292="Stigningsløb",StigningsløbTid,IF(F292="Intervalløb",IntervalTid,IF(F292="Temposkift",TemposkiftTid,IF(F292="Konkurrenceløb",KonkurrenceløbTid,IF(F292="Distanceløb",DistanceløbTid,"Ukendt træningstype"))))))))</f>
        <v>9.6</v>
      </c>
      <c r="K292" s="37">
        <f ca="1">IF(ISERROR(VLOOKUP(F292,Table3[[#All],[Type]],1,FALSE))=FALSE(),SUMIF(OFFSET(B292,1,0,50),B292,OFFSET(K292,1,0,50)),IF(F292="","",IF(ISERROR(VLOOKUP(F292,TræningsZoner!B:B,1,FALSE))=FALSE(),NormalDistance,IF(F292="Stigningsløb",StigningsløbDistance,IF(F292="Intervalløb",IntervalDistance,IF(F292="Temposkift",TemposkiftDistance,IF(F292="konkurrenceløb",KonkurrenceløbDistance,IF(F292="Distanceløb",DistanceløbDistance,"Ukendt træningstype"))))))))</f>
        <v>1.5</v>
      </c>
      <c r="L292" s="30"/>
      <c r="M292" s="31"/>
      <c r="N292" s="73"/>
    </row>
    <row r="293" spans="1:14" s="26" customFormat="1" hidden="1" outlineLevel="1" x14ac:dyDescent="0.25">
      <c r="A293" s="33"/>
      <c r="B293" s="34">
        <v>42775</v>
      </c>
      <c r="C293" s="30" t="str">
        <f t="shared" si="10"/>
        <v/>
      </c>
      <c r="D293" s="30" t="str">
        <f t="shared" si="11"/>
        <v/>
      </c>
      <c r="E293" s="30"/>
      <c r="F293" s="35" t="s">
        <v>56</v>
      </c>
      <c r="G293" s="35" t="s">
        <v>58</v>
      </c>
      <c r="H293" s="35" t="str">
        <f>IF(ISERROR(VLOOKUP(F293,Table3[[#All],[Type]],1,FALSE))=FALSE(),"",IF(F293="","",IFERROR(IFERROR(TræningsZone,StigningsløbZone),IF(F293="Intervalløb",IntervalZone,IF(F293="Temposkift",TemposkiftZone,IF(F293="Konkurrenceløb","N/A",IF(F293="Distanceløb",DistanceløbZone,"Ukendt træningstype")))))))</f>
        <v>AT</v>
      </c>
      <c r="I293" s="35" t="str">
        <f>IF(F293="Konkurrenceløb",KonkurrenceløbHastighed,IF(ISERROR(VLOOKUP(F293,Table3[[#All],[Type]],1,FALSE))=FALSE(),"",IF(F293="","",TræningsHastighed)))</f>
        <v>5:56</v>
      </c>
      <c r="J293" s="36">
        <f ca="1">IF(ISERROR(VLOOKUP(F293,Table3[[#All],[Type]],1,FALSE))=FALSE(),SUMIF(OFFSET(B293,1,0,50),B293,OFFSET(J293,1,0,50)),IF(F293="","",IF(ISERROR(VLOOKUP(F293,TræningsZoner!B:B,1,FALSE))=FALSE(),NormalTid,IF(F293="Stigningsløb",StigningsløbTid,IF(F293="Intervalløb",IntervalTid,IF(F293="Temposkift",TemposkiftTid,IF(F293="Konkurrenceløb",KonkurrenceløbTid,IF(F293="Distanceløb",DistanceløbTid,"Ukendt træningstype"))))))))</f>
        <v>2.9666666666666668</v>
      </c>
      <c r="K293" s="37">
        <f ca="1">IF(ISERROR(VLOOKUP(F293,Table3[[#All],[Type]],1,FALSE))=FALSE(),SUMIF(OFFSET(B293,1,0,50),B293,OFFSET(K293,1,0,50)),IF(F293="","",IF(ISERROR(VLOOKUP(F293,TræningsZoner!B:B,1,FALSE))=FALSE(),NormalDistance,IF(F293="Stigningsløb",StigningsløbDistance,IF(F293="Intervalløb",IntervalDistance,IF(F293="Temposkift",TemposkiftDistance,IF(F293="konkurrenceløb",KonkurrenceløbDistance,IF(F293="Distanceløb",DistanceløbDistance,"Ukendt træningstype"))))))))</f>
        <v>0.5</v>
      </c>
      <c r="L293" s="30"/>
      <c r="M293" s="31"/>
      <c r="N293" s="73"/>
    </row>
    <row r="294" spans="1:14" s="26" customFormat="1" hidden="1" outlineLevel="1" x14ac:dyDescent="0.25">
      <c r="A294" s="33"/>
      <c r="B294" s="34">
        <v>42775</v>
      </c>
      <c r="C294" s="30" t="str">
        <f t="shared" si="10"/>
        <v/>
      </c>
      <c r="D294" s="30" t="str">
        <f t="shared" si="11"/>
        <v/>
      </c>
      <c r="E294" s="30"/>
      <c r="F294" s="35" t="s">
        <v>41</v>
      </c>
      <c r="G294" s="35" t="s">
        <v>59</v>
      </c>
      <c r="H294" s="35" t="str">
        <f>IF(ISERROR(VLOOKUP(F294,Table3[[#All],[Type]],1,FALSE))=FALSE(),"",IF(F294="","",IFERROR(IFERROR(TræningsZone,StigningsløbZone),IF(F294="Intervalløb",IntervalZone,IF(F294="Temposkift",TemposkiftZone,IF(F294="Konkurrenceløb","N/A",IF(F294="Distanceløb",DistanceløbZone,"Ukendt træningstype")))))))</f>
        <v>Rest</v>
      </c>
      <c r="I294" s="35" t="str">
        <f>IF(F294="Konkurrenceløb",KonkurrenceløbHastighed,IF(ISERROR(VLOOKUP(F294,Table3[[#All],[Type]],1,FALSE))=FALSE(),"",IF(F294="","",TræningsHastighed)))</f>
        <v>9:59,5</v>
      </c>
      <c r="J294" s="36">
        <f ca="1">IF(ISERROR(VLOOKUP(F294,Table3[[#All],[Type]],1,FALSE))=FALSE(),SUMIF(OFFSET(B294,1,0,50),B294,OFFSET(J294,1,0,50)),IF(F294="","",IF(ISERROR(VLOOKUP(F294,TræningsZoner!B:B,1,FALSE))=FALSE(),NormalTid,IF(F294="Stigningsløb",StigningsløbTid,IF(F294="Intervalløb",IntervalTid,IF(F294="Temposkift",TemposkiftTid,IF(F294="Konkurrenceløb",KonkurrenceløbTid,IF(F294="Distanceløb",DistanceløbTid,"Ukendt træningstype"))))))))</f>
        <v>3</v>
      </c>
      <c r="K294" s="37">
        <f ca="1">IF(ISERROR(VLOOKUP(F294,Table3[[#All],[Type]],1,FALSE))=FALSE(),SUMIF(OFFSET(B294,1,0,50),B294,OFFSET(K294,1,0,50)),IF(F294="","",IF(ISERROR(VLOOKUP(F294,TræningsZoner!B:B,1,FALSE))=FALSE(),NormalDistance,IF(F294="Stigningsløb",StigningsløbDistance,IF(F294="Intervalløb",IntervalDistance,IF(F294="Temposkift",TemposkiftDistance,IF(F294="konkurrenceløb",KonkurrenceløbDistance,IF(F294="Distanceløb",DistanceløbDistance,"Ukendt træningstype"))))))))</f>
        <v>0.30025020850708922</v>
      </c>
      <c r="L294" s="30"/>
      <c r="M294" s="31"/>
      <c r="N294" s="73"/>
    </row>
    <row r="295" spans="1:14" s="26" customFormat="1" hidden="1" outlineLevel="1" x14ac:dyDescent="0.25">
      <c r="A295" s="33"/>
      <c r="B295" s="34">
        <v>42775</v>
      </c>
      <c r="C295" s="30" t="str">
        <f t="shared" si="10"/>
        <v/>
      </c>
      <c r="D295" s="30" t="str">
        <f t="shared" si="11"/>
        <v/>
      </c>
      <c r="E295" s="30"/>
      <c r="F295" s="35" t="s">
        <v>29</v>
      </c>
      <c r="G295" s="35" t="s">
        <v>92</v>
      </c>
      <c r="H295" s="35" t="str">
        <f>IF(ISERROR(VLOOKUP(F295,Table3[[#All],[Type]],1,FALSE))=FALSE(),"",IF(F295="","",IFERROR(IFERROR(TræningsZone,StigningsløbZone),IF(F295="Intervalløb",IntervalZone,IF(F295="Temposkift",TemposkiftZone,IF(F295="Konkurrenceløb","N/A",IF(F295="Distanceløb",DistanceløbZone,"Ukendt træningstype")))))))</f>
        <v>An1</v>
      </c>
      <c r="I295" s="35" t="str">
        <f>IF(F295="Konkurrenceløb",KonkurrenceløbHastighed,IF(ISERROR(VLOOKUP(F295,Table3[[#All],[Type]],1,FALSE))=FALSE(),"",IF(F295="","",TræningsHastighed)))</f>
        <v>5:42,5</v>
      </c>
      <c r="J295" s="36">
        <f ca="1">IF(ISERROR(VLOOKUP(F295,Table3[[#All],[Type]],1,FALSE))=FALSE(),SUMIF(OFFSET(B295,1,0,50),B295,OFFSET(J295,1,0,50)),IF(F295="","",IF(ISERROR(VLOOKUP(F295,TræningsZoner!B:B,1,FALSE))=FALSE(),NormalTid,IF(F295="Stigningsløb",StigningsløbTid,IF(F295="Intervalløb",IntervalTid,IF(F295="Temposkift",TemposkiftTid,IF(F295="Konkurrenceløb",KonkurrenceløbTid,IF(F295="Distanceløb",DistanceløbTid,"Ukendt træningstype"))))))))</f>
        <v>52.235000000000007</v>
      </c>
      <c r="K295" s="37">
        <f ca="1">IF(ISERROR(VLOOKUP(F295,Table3[[#All],[Type]],1,FALSE))=FALSE(),SUMIF(OFFSET(B295,1,0,50),B295,OFFSET(K295,1,0,50)),IF(F295="","",IF(ISERROR(VLOOKUP(F295,TræningsZoner!B:B,1,FALSE))=FALSE(),NormalDistance,IF(F295="Stigningsløb",StigningsløbDistance,IF(F295="Intervalløb",IntervalDistance,IF(F295="Temposkift",TemposkiftDistance,IF(F295="konkurrenceløb",KonkurrenceløbDistance,IF(F295="Distanceløb",DistanceløbDistance,"Ukendt træningstype"))))))))</f>
        <v>7.8</v>
      </c>
      <c r="L295" s="30"/>
      <c r="M295" s="31"/>
      <c r="N295" s="73"/>
    </row>
    <row r="296" spans="1:14" s="26" customFormat="1" hidden="1" outlineLevel="1" x14ac:dyDescent="0.25">
      <c r="A296" s="33"/>
      <c r="B296" s="34">
        <v>42775</v>
      </c>
      <c r="C296" s="30" t="str">
        <f t="shared" si="10"/>
        <v/>
      </c>
      <c r="D296" s="30" t="str">
        <f t="shared" si="11"/>
        <v/>
      </c>
      <c r="E296" s="30"/>
      <c r="F296" s="35" t="s">
        <v>23</v>
      </c>
      <c r="G296" s="35" t="s">
        <v>26</v>
      </c>
      <c r="H296" s="35" t="str">
        <f>IF(ISERROR(VLOOKUP(F296,Table3[[#All],[Type]],1,FALSE))=FALSE(),"",IF(F296="","",IFERROR(IFERROR(TræningsZone,StigningsløbZone),IF(F296="Intervalløb",IntervalZone,IF(F296="Temposkift",TemposkiftZone,IF(F296="Konkurrenceløb","N/A",IF(F296="Distanceløb",DistanceløbZone,"Ukendt træningstype")))))))</f>
        <v>Ae1</v>
      </c>
      <c r="I296" s="35" t="str">
        <f>IF(F296="Konkurrenceløb",KonkurrenceløbHastighed,IF(ISERROR(VLOOKUP(F296,Table3[[#All],[Type]],1,FALSE))=FALSE(),"",IF(F296="","",TræningsHastighed)))</f>
        <v>7:07,5</v>
      </c>
      <c r="J296" s="36">
        <f ca="1">IF(ISERROR(VLOOKUP(F296,Table3[[#All],[Type]],1,FALSE))=FALSE(),SUMIF(OFFSET(B296,1,0,50),B296,OFFSET(J296,1,0,50)),IF(F296="","",IF(ISERROR(VLOOKUP(F296,TræningsZoner!B:B,1,FALSE))=FALSE(),NormalTid,IF(F296="Stigningsløb",StigningsløbTid,IF(F296="Intervalløb",IntervalTid,IF(F296="Temposkift",TemposkiftTid,IF(F296="Konkurrenceløb",KonkurrenceløbTid,IF(F296="Distanceløb",DistanceløbTid,"Ukendt træningstype"))))))))</f>
        <v>15</v>
      </c>
      <c r="K296" s="37">
        <f ca="1">IF(ISERROR(VLOOKUP(F296,Table3[[#All],[Type]],1,FALSE))=FALSE(),SUMIF(OFFSET(B296,1,0,50),B296,OFFSET(K296,1,0,50)),IF(F296="","",IF(ISERROR(VLOOKUP(F296,TræningsZoner!B:B,1,FALSE))=FALSE(),NormalDistance,IF(F296="Stigningsløb",StigningsløbDistance,IF(F296="Intervalløb",IntervalDistance,IF(F296="Temposkift",TemposkiftDistance,IF(F296="konkurrenceløb",KonkurrenceløbDistance,IF(F296="Distanceløb",DistanceløbDistance,"Ukendt træningstype"))))))))</f>
        <v>2.1052631578947367</v>
      </c>
      <c r="L296" s="30"/>
      <c r="M296" s="31"/>
      <c r="N296" s="73"/>
    </row>
    <row r="297" spans="1:14" collapsed="1" x14ac:dyDescent="0.25">
      <c r="A297" s="28">
        <f t="shared" si="12"/>
        <v>42773</v>
      </c>
      <c r="B297" s="29">
        <v>42773</v>
      </c>
      <c r="C297" s="30">
        <f t="shared" ref="C297:C329" si="13">IF(A297="","",WEEKNUM(B297,2))</f>
        <v>7</v>
      </c>
      <c r="D297" s="30">
        <f t="shared" si="11"/>
        <v>2017</v>
      </c>
      <c r="E297" s="30" t="s">
        <v>75</v>
      </c>
      <c r="F297" s="31" t="s">
        <v>22</v>
      </c>
      <c r="G297" s="31"/>
      <c r="H297" s="31" t="str">
        <f>IF(ISERROR(VLOOKUP(F297,Table3[[#All],[Type]],1,FALSE))=FALSE(),"",IF(F297="","",IFERROR(IFERROR(TræningsZone,StigningsløbZone),IF(F297="Intervalløb",IntervalZone,IF(F297="Temposkift",TemposkiftZone,IF(F297="Konkurrenceløb","N/A",IF(F297="Distanceløb",DistanceløbZone,"Ukendt træningstype")))))))</f>
        <v/>
      </c>
      <c r="I297" s="31" t="str">
        <f>IF(F297="Konkurrenceløb",KonkurrenceløbHastighed,IF(ISERROR(VLOOKUP(F297,Table3[[#All],[Type]],1,FALSE))=FALSE(),"",IF(F297="","",TræningsHastighed)))</f>
        <v/>
      </c>
      <c r="J297" s="30">
        <f ca="1">IF(ISERROR(VLOOKUP(F297,Table3[[#All],[Type]],1,FALSE))=FALSE(),SUMIF(OFFSET(B297,1,0,50),B297,OFFSET(J297,1,0,50)),IF(F297="","",IF(ISERROR(VLOOKUP(F297,TræningsZoner!B:B,1,FALSE))=FALSE(),NormalTid,IF(F297="Stigningsløb",StigningsløbTid,IF(F297="Intervalløb",IntervalTid,IF(F297="Temposkift",TemposkiftTid,IF(F297="Konkurrenceløb",KonkurrenceløbTid,IF(F297="Distanceløb",DistanceløbTid,"Ukendt træningstype"))))))))</f>
        <v>55</v>
      </c>
      <c r="K297" s="32">
        <f ca="1">IF(ISERROR(VLOOKUP(F297,Table3[[#All],[Type]],1,FALSE))=FALSE(),SUMIF(OFFSET(B297,1,0,50),B297,OFFSET(K297,1,0,50)),IF(F297="","",IF(ISERROR(VLOOKUP(F297,TræningsZoner!B:B,1,FALSE))=FALSE(),NormalDistance,IF(F297="Stigningsløb",StigningsløbDistance,IF(F297="Intervalløb",IntervalDistance,IF(F297="Temposkift",TemposkiftDistance,IF(F297="konkurrenceløb",KonkurrenceløbDistance,IF(F297="Distanceløb",DistanceløbDistance,"Ukendt træningstype"))))))))</f>
        <v>7.9577850877192979</v>
      </c>
      <c r="L297" s="30"/>
      <c r="M297" s="31"/>
      <c r="N297" s="73"/>
    </row>
    <row r="298" spans="1:14" s="26" customFormat="1" hidden="1" outlineLevel="1" x14ac:dyDescent="0.25">
      <c r="A298" s="33"/>
      <c r="B298" s="34">
        <v>42773</v>
      </c>
      <c r="C298" s="30" t="str">
        <f t="shared" si="13"/>
        <v/>
      </c>
      <c r="D298" s="30" t="str">
        <f t="shared" si="11"/>
        <v/>
      </c>
      <c r="E298" s="30"/>
      <c r="F298" s="35" t="s">
        <v>23</v>
      </c>
      <c r="G298" s="35" t="s">
        <v>33</v>
      </c>
      <c r="H298" s="35" t="str">
        <f>IF(ISERROR(VLOOKUP(F298,Table3[[#All],[Type]],1,FALSE))=FALSE(),"",IF(F298="","",IFERROR(IFERROR(TræningsZone,StigningsløbZone),IF(F298="Intervalløb",IntervalZone,IF(F298="Temposkift",TemposkiftZone,IF(F298="Konkurrenceløb","N/A",IF(F298="Distanceløb",DistanceløbZone,"Ukendt træningstype")))))))</f>
        <v>Ae1</v>
      </c>
      <c r="I298" s="35" t="str">
        <f>IF(F298="Konkurrenceløb",KonkurrenceløbHastighed,IF(ISERROR(VLOOKUP(F298,Table3[[#All],[Type]],1,FALSE))=FALSE(),"",IF(F298="","",TræningsHastighed)))</f>
        <v>7:07,5</v>
      </c>
      <c r="J298" s="36">
        <f ca="1">IF(ISERROR(VLOOKUP(F298,Table3[[#All],[Type]],1,FALSE))=FALSE(),SUMIF(OFFSET(B298,1,0,50),B298,OFFSET(J298,1,0,50)),IF(F298="","",IF(ISERROR(VLOOKUP(F298,TræningsZoner!B:B,1,FALSE))=FALSE(),NormalTid,IF(F298="Stigningsløb",StigningsløbTid,IF(F298="Intervalløb",IntervalTid,IF(F298="Temposkift",TemposkiftTid,IF(F298="Konkurrenceløb",KonkurrenceløbTid,IF(F298="Distanceløb",DistanceløbTid,"Ukendt træningstype"))))))))</f>
        <v>20</v>
      </c>
      <c r="K298" s="37">
        <f ca="1">IF(ISERROR(VLOOKUP(F298,Table3[[#All],[Type]],1,FALSE))=FALSE(),SUMIF(OFFSET(B298,1,0,50),B298,OFFSET(K298,1,0,50)),IF(F298="","",IF(ISERROR(VLOOKUP(F298,TræningsZoner!B:B,1,FALSE))=FALSE(),NormalDistance,IF(F298="Stigningsløb",StigningsløbDistance,IF(F298="Intervalløb",IntervalDistance,IF(F298="Temposkift",TemposkiftDistance,IF(F298="konkurrenceløb",KonkurrenceløbDistance,IF(F298="Distanceløb",DistanceløbDistance,"Ukendt træningstype"))))))))</f>
        <v>2.807017543859649</v>
      </c>
      <c r="L298" s="30"/>
      <c r="M298" s="31"/>
      <c r="N298" s="73"/>
    </row>
    <row r="299" spans="1:14" s="26" customFormat="1" hidden="1" outlineLevel="1" x14ac:dyDescent="0.25">
      <c r="A299" s="33"/>
      <c r="B299" s="34">
        <v>42773</v>
      </c>
      <c r="C299" s="30" t="str">
        <f t="shared" si="13"/>
        <v/>
      </c>
      <c r="D299" s="30" t="str">
        <f t="shared" ref="D299:D329" si="14">IF(A299="","",YEAR((B299)))</f>
        <v/>
      </c>
      <c r="E299" s="30"/>
      <c r="F299" s="35" t="s">
        <v>39</v>
      </c>
      <c r="G299" s="35" t="s">
        <v>26</v>
      </c>
      <c r="H299" s="35" t="str">
        <f>IF(ISERROR(VLOOKUP(F299,Table3[[#All],[Type]],1,FALSE))=FALSE(),"",IF(F299="","",IFERROR(IFERROR(TræningsZone,StigningsløbZone),IF(F299="Intervalløb",IntervalZone,IF(F299="Temposkift",TemposkiftZone,IF(F299="Konkurrenceløb","N/A",IF(F299="Distanceløb",DistanceløbZone,"Ukendt træningstype")))))))</f>
        <v>MT</v>
      </c>
      <c r="I299" s="35" t="str">
        <f>IF(F299="Konkurrenceløb",KonkurrenceløbHastighed,IF(ISERROR(VLOOKUP(F299,Table3[[#All],[Type]],1,FALSE))=FALSE(),"",IF(F299="","",TræningsHastighed)))</f>
        <v>6:24</v>
      </c>
      <c r="J299" s="36">
        <f ca="1">IF(ISERROR(VLOOKUP(F299,Table3[[#All],[Type]],1,FALSE))=FALSE(),SUMIF(OFFSET(B299,1,0,50),B299,OFFSET(J299,1,0,50)),IF(F299="","",IF(ISERROR(VLOOKUP(F299,TræningsZoner!B:B,1,FALSE))=FALSE(),NormalTid,IF(F299="Stigningsløb",StigningsløbTid,IF(F299="Intervalløb",IntervalTid,IF(F299="Temposkift",TemposkiftTid,IF(F299="Konkurrenceløb",KonkurrenceløbTid,IF(F299="Distanceløb",DistanceløbTid,"Ukendt træningstype"))))))))</f>
        <v>15</v>
      </c>
      <c r="K299" s="37">
        <f ca="1">IF(ISERROR(VLOOKUP(F299,Table3[[#All],[Type]],1,FALSE))=FALSE(),SUMIF(OFFSET(B299,1,0,50),B299,OFFSET(K299,1,0,50)),IF(F299="","",IF(ISERROR(VLOOKUP(F299,TræningsZoner!B:B,1,FALSE))=FALSE(),NormalDistance,IF(F299="Stigningsløb",StigningsløbDistance,IF(F299="Intervalløb",IntervalDistance,IF(F299="Temposkift",TemposkiftDistance,IF(F299="konkurrenceløb",KonkurrenceløbDistance,IF(F299="Distanceløb",DistanceløbDistance,"Ukendt træningstype"))))))))</f>
        <v>2.34375</v>
      </c>
      <c r="L299" s="30"/>
      <c r="M299" s="31"/>
      <c r="N299" s="73"/>
    </row>
    <row r="300" spans="1:14" s="26" customFormat="1" hidden="1" outlineLevel="1" x14ac:dyDescent="0.25">
      <c r="A300" s="33"/>
      <c r="B300" s="34">
        <v>42773</v>
      </c>
      <c r="C300" s="30" t="str">
        <f t="shared" si="13"/>
        <v/>
      </c>
      <c r="D300" s="30" t="str">
        <f t="shared" si="14"/>
        <v/>
      </c>
      <c r="E300" s="30"/>
      <c r="F300" s="35" t="s">
        <v>23</v>
      </c>
      <c r="G300" s="35" t="s">
        <v>33</v>
      </c>
      <c r="H300" s="35" t="str">
        <f>IF(ISERROR(VLOOKUP(F300,Table3[[#All],[Type]],1,FALSE))=FALSE(),"",IF(F300="","",IFERROR(IFERROR(TræningsZone,StigningsløbZone),IF(F300="Intervalløb",IntervalZone,IF(F300="Temposkift",TemposkiftZone,IF(F300="Konkurrenceløb","N/A",IF(F300="Distanceløb",DistanceløbZone,"Ukendt træningstype")))))))</f>
        <v>Ae1</v>
      </c>
      <c r="I300" s="35" t="str">
        <f>IF(F300="Konkurrenceløb",KonkurrenceløbHastighed,IF(ISERROR(VLOOKUP(F300,Table3[[#All],[Type]],1,FALSE))=FALSE(),"",IF(F300="","",TræningsHastighed)))</f>
        <v>7:07,5</v>
      </c>
      <c r="J300" s="36">
        <f ca="1">IF(ISERROR(VLOOKUP(F300,Table3[[#All],[Type]],1,FALSE))=FALSE(),SUMIF(OFFSET(B300,1,0,50),B300,OFFSET(J300,1,0,50)),IF(F300="","",IF(ISERROR(VLOOKUP(F300,TræningsZoner!B:B,1,FALSE))=FALSE(),NormalTid,IF(F300="Stigningsløb",StigningsløbTid,IF(F300="Intervalløb",IntervalTid,IF(F300="Temposkift",TemposkiftTid,IF(F300="Konkurrenceløb",KonkurrenceløbTid,IF(F300="Distanceløb",DistanceløbTid,"Ukendt træningstype"))))))))</f>
        <v>20</v>
      </c>
      <c r="K300" s="37">
        <f ca="1">IF(ISERROR(VLOOKUP(F300,Table3[[#All],[Type]],1,FALSE))=FALSE(),SUMIF(OFFSET(B300,1,0,50),B300,OFFSET(K300,1,0,50)),IF(F300="","",IF(ISERROR(VLOOKUP(F300,TræningsZoner!B:B,1,FALSE))=FALSE(),NormalDistance,IF(F300="Stigningsløb",StigningsløbDistance,IF(F300="Intervalløb",IntervalDistance,IF(F300="Temposkift",TemposkiftDistance,IF(F300="konkurrenceløb",KonkurrenceløbDistance,IF(F300="Distanceløb",DistanceløbDistance,"Ukendt træningstype"))))))))</f>
        <v>2.807017543859649</v>
      </c>
      <c r="L300" s="30"/>
      <c r="M300" s="31"/>
      <c r="N300" s="73"/>
    </row>
    <row r="301" spans="1:14" collapsed="1" x14ac:dyDescent="0.25">
      <c r="A301" s="28">
        <f t="shared" si="12"/>
        <v>42772</v>
      </c>
      <c r="B301" s="29">
        <v>42772</v>
      </c>
      <c r="C301" s="30">
        <f t="shared" si="13"/>
        <v>7</v>
      </c>
      <c r="D301" s="30">
        <f t="shared" si="14"/>
        <v>2017</v>
      </c>
      <c r="E301" s="30" t="s">
        <v>75</v>
      </c>
      <c r="F301" s="31" t="s">
        <v>25</v>
      </c>
      <c r="G301" s="31"/>
      <c r="H301" s="31" t="str">
        <f>IF(ISERROR(VLOOKUP(F301,Table3[[#All],[Type]],1,FALSE))=FALSE(),"",IF(F301="","",IFERROR(IFERROR(TræningsZone,StigningsløbZone),IF(F301="Intervalløb",IntervalZone,IF(F301="Temposkift",TemposkiftZone,IF(F301="Konkurrenceløb","N/A",IF(F301="Distanceløb",DistanceløbZone,"Ukendt træningstype")))))))</f>
        <v/>
      </c>
      <c r="I301" s="31" t="str">
        <f>IF(F301="Konkurrenceløb",KonkurrenceløbHastighed,IF(ISERROR(VLOOKUP(F301,Table3[[#All],[Type]],1,FALSE))=FALSE(),"",IF(F301="","",TræningsHastighed)))</f>
        <v/>
      </c>
      <c r="J301" s="30">
        <f ca="1">IF(ISERROR(VLOOKUP(F301,Table3[[#All],[Type]],1,FALSE))=FALSE(),SUMIF(OFFSET(B301,1,0,50),B301,OFFSET(J301,1,0,50)),IF(F301="","",IF(ISERROR(VLOOKUP(F301,TræningsZoner!B:B,1,FALSE))=FALSE(),NormalTid,IF(F301="Stigningsløb",StigningsløbTid,IF(F301="Intervalløb",IntervalTid,IF(F301="Temposkift",TemposkiftTid,IF(F301="Konkurrenceløb",KonkurrenceløbTid,IF(F301="Distanceløb",DistanceløbTid,"Ukendt træningstype"))))))))</f>
        <v>82.367500000000007</v>
      </c>
      <c r="K301" s="32">
        <f ca="1">IF(ISERROR(VLOOKUP(F301,Table3[[#All],[Type]],1,FALSE))=FALSE(),SUMIF(OFFSET(B301,1,0,50),B301,OFFSET(K301,1,0,50)),IF(F301="","",IF(ISERROR(VLOOKUP(F301,TræningsZoner!B:B,1,FALSE))=FALSE(),NormalDistance,IF(F301="Stigningsløb",StigningsløbDistance,IF(F301="Intervalløb",IntervalDistance,IF(F301="Temposkift",TemposkiftDistance,IF(F301="konkurrenceløb",KonkurrenceløbDistance,IF(F301="Distanceløb",DistanceløbDistance,"Ukendt træningstype"))))))))</f>
        <v>12.010526315789473</v>
      </c>
      <c r="L301" s="30"/>
      <c r="M301" s="31"/>
      <c r="N301" s="73"/>
    </row>
    <row r="302" spans="1:14" s="26" customFormat="1" hidden="1" outlineLevel="1" x14ac:dyDescent="0.25">
      <c r="A302" s="33"/>
      <c r="B302" s="34">
        <v>42772</v>
      </c>
      <c r="C302" s="30" t="str">
        <f t="shared" si="13"/>
        <v/>
      </c>
      <c r="D302" s="30" t="str">
        <f t="shared" si="14"/>
        <v/>
      </c>
      <c r="E302" s="30"/>
      <c r="F302" s="35" t="s">
        <v>23</v>
      </c>
      <c r="G302" s="35" t="s">
        <v>26</v>
      </c>
      <c r="H302" s="35" t="str">
        <f>IF(ISERROR(VLOOKUP(F302,Table3[[#All],[Type]],1,FALSE))=FALSE(),"",IF(F302="","",IFERROR(IFERROR(TræningsZone,StigningsløbZone),IF(F302="Intervalløb",IntervalZone,IF(F302="Temposkift",TemposkiftZone,IF(F302="Konkurrenceløb","N/A",IF(F302="Distanceløb",DistanceløbZone,"Ukendt træningstype")))))))</f>
        <v>Ae1</v>
      </c>
      <c r="I302" s="35" t="str">
        <f>IF(F302="Konkurrenceløb",KonkurrenceløbHastighed,IF(ISERROR(VLOOKUP(F302,Table3[[#All],[Type]],1,FALSE))=FALSE(),"",IF(F302="","",TræningsHastighed)))</f>
        <v>7:07,5</v>
      </c>
      <c r="J302" s="36">
        <f ca="1">IF(ISERROR(VLOOKUP(F302,Table3[[#All],[Type]],1,FALSE))=FALSE(),SUMIF(OFFSET(B302,1,0,50),B302,OFFSET(J302,1,0,50)),IF(F302="","",IF(ISERROR(VLOOKUP(F302,TræningsZoner!B:B,1,FALSE))=FALSE(),NormalTid,IF(F302="Stigningsløb",StigningsløbTid,IF(F302="Intervalløb",IntervalTid,IF(F302="Temposkift",TemposkiftTid,IF(F302="Konkurrenceløb",KonkurrenceløbTid,IF(F302="Distanceløb",DistanceløbTid,"Ukendt træningstype"))))))))</f>
        <v>15</v>
      </c>
      <c r="K302" s="37">
        <f ca="1">IF(ISERROR(VLOOKUP(F302,Table3[[#All],[Type]],1,FALSE))=FALSE(),SUMIF(OFFSET(B302,1,0,50),B302,OFFSET(K302,1,0,50)),IF(F302="","",IF(ISERROR(VLOOKUP(F302,TræningsZoner!B:B,1,FALSE))=FALSE(),NormalDistance,IF(F302="Stigningsløb",StigningsløbDistance,IF(F302="Intervalløb",IntervalDistance,IF(F302="Temposkift",TemposkiftDistance,IF(F302="konkurrenceløb",KonkurrenceløbDistance,IF(F302="Distanceløb",DistanceløbDistance,"Ukendt træningstype"))))))))</f>
        <v>2.1052631578947367</v>
      </c>
      <c r="L302" s="30"/>
      <c r="M302" s="31"/>
      <c r="N302" s="73"/>
    </row>
    <row r="303" spans="1:14" s="26" customFormat="1" hidden="1" outlineLevel="1" x14ac:dyDescent="0.25">
      <c r="A303" s="33"/>
      <c r="B303" s="34">
        <v>42772</v>
      </c>
      <c r="C303" s="30" t="str">
        <f t="shared" si="13"/>
        <v/>
      </c>
      <c r="D303" s="30" t="str">
        <f t="shared" si="14"/>
        <v/>
      </c>
      <c r="E303" s="30"/>
      <c r="F303" s="35" t="s">
        <v>27</v>
      </c>
      <c r="G303" s="35" t="s">
        <v>28</v>
      </c>
      <c r="H303" s="35" t="str">
        <f>IF(ISERROR(VLOOKUP(F303,Table3[[#All],[Type]],1,FALSE))=FALSE(),"",IF(F303="","",IFERROR(IFERROR(TræningsZone,StigningsløbZone),IF(F303="Intervalløb",IntervalZone,IF(F303="Temposkift",TemposkiftZone,IF(F303="Konkurrenceløb","N/A",IF(F303="Distanceløb",DistanceløbZone,"Ukendt træningstype")))))))</f>
        <v>AT</v>
      </c>
      <c r="I303" s="35" t="str">
        <f>IF(F303="Konkurrenceløb",KonkurrenceløbHastighed,IF(ISERROR(VLOOKUP(F303,Table3[[#All],[Type]],1,FALSE))=FALSE(),"",IF(F303="","",TræningsHastighed)))</f>
        <v>5:56</v>
      </c>
      <c r="J303" s="36">
        <f ca="1">IF(ISERROR(VLOOKUP(F303,Table3[[#All],[Type]],1,FALSE))=FALSE(),SUMIF(OFFSET(B303,1,0,50),B303,OFFSET(J303,1,0,50)),IF(F303="","",IF(ISERROR(VLOOKUP(F303,TræningsZoner!B:B,1,FALSE))=FALSE(),NormalTid,IF(F303="Stigningsløb",StigningsløbTid,IF(F303="Intervalløb",IntervalTid,IF(F303="Temposkift",TemposkiftTid,IF(F303="Konkurrenceløb",KonkurrenceløbTid,IF(F303="Distanceløb",DistanceløbTid,"Ukendt træningstype"))))))))</f>
        <v>1.78</v>
      </c>
      <c r="K303" s="37">
        <f ca="1">IF(ISERROR(VLOOKUP(F303,Table3[[#All],[Type]],1,FALSE))=FALSE(),SUMIF(OFFSET(B303,1,0,50),B303,OFFSET(K303,1,0,50)),IF(F303="","",IF(ISERROR(VLOOKUP(F303,TræningsZoner!B:B,1,FALSE))=FALSE(),NormalDistance,IF(F303="Stigningsløb",StigningsløbDistance,IF(F303="Intervalløb",IntervalDistance,IF(F303="Temposkift",TemposkiftDistance,IF(F303="konkurrenceløb",KonkurrenceløbDistance,IF(F303="Distanceløb",DistanceløbDistance,"Ukendt træningstype"))))))))</f>
        <v>0.3</v>
      </c>
      <c r="L303" s="30"/>
      <c r="M303" s="31"/>
      <c r="N303" s="73"/>
    </row>
    <row r="304" spans="1:14" s="26" customFormat="1" hidden="1" outlineLevel="1" x14ac:dyDescent="0.25">
      <c r="A304" s="33"/>
      <c r="B304" s="34">
        <v>42772</v>
      </c>
      <c r="C304" s="30" t="str">
        <f t="shared" si="13"/>
        <v/>
      </c>
      <c r="D304" s="30" t="str">
        <f t="shared" si="14"/>
        <v/>
      </c>
      <c r="E304" s="30"/>
      <c r="F304" s="35" t="s">
        <v>29</v>
      </c>
      <c r="G304" s="35" t="s">
        <v>93</v>
      </c>
      <c r="H304" s="35" t="str">
        <f>IF(ISERROR(VLOOKUP(F304,Table3[[#All],[Type]],1,FALSE))=FALSE(),"",IF(F304="","",IFERROR(IFERROR(TræningsZone,StigningsløbZone),IF(F304="Intervalløb",IntervalZone,IF(F304="Temposkift",TemposkiftZone,IF(F304="Konkurrenceløb","N/A",IF(F304="Distanceløb",DistanceløbZone,"Ukendt træningstype")))))))</f>
        <v>AT</v>
      </c>
      <c r="I304" s="35" t="str">
        <f>IF(F304="Konkurrenceløb",KonkurrenceløbHastighed,IF(ISERROR(VLOOKUP(F304,Table3[[#All],[Type]],1,FALSE))=FALSE(),"",IF(F304="","",TræningsHastighed)))</f>
        <v>5:56</v>
      </c>
      <c r="J304" s="36">
        <f ca="1">IF(ISERROR(VLOOKUP(F304,Table3[[#All],[Type]],1,FALSE))=FALSE(),SUMIF(OFFSET(B304,1,0,50),B304,OFFSET(J304,1,0,50)),IF(F304="","",IF(ISERROR(VLOOKUP(F304,TræningsZoner!B:B,1,FALSE))=FALSE(),NormalTid,IF(F304="Stigningsløb",StigningsløbTid,IF(F304="Intervalløb",IntervalTid,IF(F304="Temposkift",TemposkiftTid,IF(F304="Konkurrenceløb",KonkurrenceløbTid,IF(F304="Distanceløb",DistanceløbTid,"Ukendt træningstype"))))))))</f>
        <v>50.587499999999999</v>
      </c>
      <c r="K304" s="37">
        <f ca="1">IF(ISERROR(VLOOKUP(F304,Table3[[#All],[Type]],1,FALSE))=FALSE(),SUMIF(OFFSET(B304,1,0,50),B304,OFFSET(K304,1,0,50)),IF(F304="","",IF(ISERROR(VLOOKUP(F304,TræningsZoner!B:B,1,FALSE))=FALSE(),NormalDistance,IF(F304="Stigningsløb",StigningsløbDistance,IF(F304="Intervalløb",IntervalDistance,IF(F304="Temposkift",TemposkiftDistance,IF(F304="konkurrenceløb",KonkurrenceløbDistance,IF(F304="Distanceløb",DistanceløbDistance,"Ukendt træningstype"))))))))</f>
        <v>7.5</v>
      </c>
      <c r="L304" s="30"/>
      <c r="M304" s="31"/>
      <c r="N304" s="73"/>
    </row>
    <row r="305" spans="1:14" s="26" customFormat="1" hidden="1" outlineLevel="1" x14ac:dyDescent="0.25">
      <c r="A305" s="33"/>
      <c r="B305" s="34">
        <v>42772</v>
      </c>
      <c r="C305" s="30" t="str">
        <f t="shared" si="13"/>
        <v/>
      </c>
      <c r="D305" s="30" t="str">
        <f t="shared" si="14"/>
        <v/>
      </c>
      <c r="E305" s="30"/>
      <c r="F305" s="35" t="s">
        <v>23</v>
      </c>
      <c r="G305" s="35" t="s">
        <v>26</v>
      </c>
      <c r="H305" s="35" t="str">
        <f>IF(ISERROR(VLOOKUP(F305,Table3[[#All],[Type]],1,FALSE))=FALSE(),"",IF(F305="","",IFERROR(IFERROR(TræningsZone,StigningsløbZone),IF(F305="Intervalløb",IntervalZone,IF(F305="Temposkift",TemposkiftZone,IF(F305="Konkurrenceløb","N/A",IF(F305="Distanceløb",DistanceløbZone,"Ukendt træningstype")))))))</f>
        <v>Ae1</v>
      </c>
      <c r="I305" s="35" t="str">
        <f>IF(F305="Konkurrenceløb",KonkurrenceløbHastighed,IF(ISERROR(VLOOKUP(F305,Table3[[#All],[Type]],1,FALSE))=FALSE(),"",IF(F305="","",TræningsHastighed)))</f>
        <v>7:07,5</v>
      </c>
      <c r="J305" s="36">
        <f ca="1">IF(ISERROR(VLOOKUP(F305,Table3[[#All],[Type]],1,FALSE))=FALSE(),SUMIF(OFFSET(B305,1,0,50),B305,OFFSET(J305,1,0,50)),IF(F305="","",IF(ISERROR(VLOOKUP(F305,TræningsZoner!B:B,1,FALSE))=FALSE(),NormalTid,IF(F305="Stigningsløb",StigningsløbTid,IF(F305="Intervalløb",IntervalTid,IF(F305="Temposkift",TemposkiftTid,IF(F305="Konkurrenceløb",KonkurrenceløbTid,IF(F305="Distanceløb",DistanceløbTid,"Ukendt træningstype"))))))))</f>
        <v>15</v>
      </c>
      <c r="K305" s="37">
        <f ca="1">IF(ISERROR(VLOOKUP(F305,Table3[[#All],[Type]],1,FALSE))=FALSE(),SUMIF(OFFSET(B305,1,0,50),B305,OFFSET(K305,1,0,50)),IF(F305="","",IF(ISERROR(VLOOKUP(F305,TræningsZoner!B:B,1,FALSE))=FALSE(),NormalDistance,IF(F305="Stigningsløb",StigningsløbDistance,IF(F305="Intervalløb",IntervalDistance,IF(F305="Temposkift",TemposkiftDistance,IF(F305="konkurrenceløb",KonkurrenceløbDistance,IF(F305="Distanceløb",DistanceløbDistance,"Ukendt træningstype"))))))))</f>
        <v>2.1052631578947367</v>
      </c>
      <c r="L305" s="30"/>
      <c r="M305" s="31"/>
      <c r="N305" s="73"/>
    </row>
    <row r="306" spans="1:14" collapsed="1" x14ac:dyDescent="0.25">
      <c r="A306" s="28">
        <f t="shared" si="12"/>
        <v>42770</v>
      </c>
      <c r="B306" s="29">
        <v>42770</v>
      </c>
      <c r="C306" s="30">
        <f t="shared" si="13"/>
        <v>6</v>
      </c>
      <c r="D306" s="30">
        <f t="shared" si="14"/>
        <v>2017</v>
      </c>
      <c r="E306" s="30" t="s">
        <v>75</v>
      </c>
      <c r="F306" s="31" t="s">
        <v>31</v>
      </c>
      <c r="G306" s="31"/>
      <c r="H306" s="31" t="str">
        <f>IF(ISERROR(VLOOKUP(F306,Table3[[#All],[Type]],1,FALSE))=FALSE(),"",IF(F306="","",IFERROR(IFERROR(TræningsZone,StigningsløbZone),IF(F306="Intervalløb",IntervalZone,IF(F306="Temposkift",TemposkiftZone,IF(F306="Konkurrenceløb","N/A",IF(F306="Distanceløb",DistanceløbZone,"Ukendt træningstype")))))))</f>
        <v/>
      </c>
      <c r="I306" s="31" t="str">
        <f>IF(F306="Konkurrenceløb",KonkurrenceløbHastighed,IF(ISERROR(VLOOKUP(F306,Table3[[#All],[Type]],1,FALSE))=FALSE(),"",IF(F306="","",TræningsHastighed)))</f>
        <v/>
      </c>
      <c r="J306" s="30">
        <f ca="1">IF(ISERROR(VLOOKUP(F306,Table3[[#All],[Type]],1,FALSE))=FALSE(),SUMIF(OFFSET(B306,1,0,50),B306,OFFSET(J306,1,0,50)),IF(F306="","",IF(ISERROR(VLOOKUP(F306,TræningsZoner!B:B,1,FALSE))=FALSE(),NormalTid,IF(F306="Stigningsløb",StigningsløbTid,IF(F306="Intervalløb",IntervalTid,IF(F306="Temposkift",TemposkiftTid,IF(F306="Konkurrenceløb",KonkurrenceløbTid,IF(F306="Distanceløb",DistanceløbTid,"Ukendt træningstype"))))))))</f>
        <v>70</v>
      </c>
      <c r="K306" s="32">
        <f ca="1">IF(ISERROR(VLOOKUP(F306,Table3[[#All],[Type]],1,FALSE))=FALSE(),SUMIF(OFFSET(B306,1,0,50),B306,OFFSET(K306,1,0,50)),IF(F306="","",IF(ISERROR(VLOOKUP(F306,TræningsZoner!B:B,1,FALSE))=FALSE(),NormalDistance,IF(F306="Stigningsløb",StigningsløbDistance,IF(F306="Intervalløb",IntervalDistance,IF(F306="Temposkift",TemposkiftDistance,IF(F306="konkurrenceløb",KonkurrenceløbDistance,IF(F306="Distanceløb",DistanceløbDistance,"Ukendt træningstype"))))))))</f>
        <v>8.7009657622987504</v>
      </c>
      <c r="L306" s="30"/>
      <c r="M306" s="31"/>
      <c r="N306" s="73"/>
    </row>
    <row r="307" spans="1:14" s="26" customFormat="1" hidden="1" outlineLevel="1" x14ac:dyDescent="0.25">
      <c r="A307" s="33"/>
      <c r="B307" s="34">
        <v>42770</v>
      </c>
      <c r="C307" s="30" t="str">
        <f t="shared" si="13"/>
        <v/>
      </c>
      <c r="D307" s="30" t="str">
        <f t="shared" si="14"/>
        <v/>
      </c>
      <c r="E307" s="30"/>
      <c r="F307" s="35" t="s">
        <v>41</v>
      </c>
      <c r="G307" s="35" t="s">
        <v>26</v>
      </c>
      <c r="H307" s="35" t="str">
        <f>IF(ISERROR(VLOOKUP(F307,Table3[[#All],[Type]],1,FALSE))=FALSE(),"",IF(F307="","",IFERROR(IFERROR(TræningsZone,StigningsløbZone),IF(F307="Intervalløb",IntervalZone,IF(F307="Temposkift",TemposkiftZone,IF(F307="Konkurrenceløb","N/A",IF(F307="Distanceløb",DistanceløbZone,"Ukendt træningstype")))))))</f>
        <v>Rest</v>
      </c>
      <c r="I307" s="35" t="str">
        <f>IF(F307="Konkurrenceløb",KonkurrenceløbHastighed,IF(ISERROR(VLOOKUP(F307,Table3[[#All],[Type]],1,FALSE))=FALSE(),"",IF(F307="","",TræningsHastighed)))</f>
        <v>9:59,5</v>
      </c>
      <c r="J307" s="36">
        <f ca="1">IF(ISERROR(VLOOKUP(F307,Table3[[#All],[Type]],1,FALSE))=FALSE(),SUMIF(OFFSET(B307,1,0,50),B307,OFFSET(J307,1,0,50)),IF(F307="","",IF(ISERROR(VLOOKUP(F307,TræningsZoner!B:B,1,FALSE))=FALSE(),NormalTid,IF(F307="Stigningsløb",StigningsløbTid,IF(F307="Intervalløb",IntervalTid,IF(F307="Temposkift",TemposkiftTid,IF(F307="Konkurrenceløb",KonkurrenceløbTid,IF(F307="Distanceløb",DistanceløbTid,"Ukendt træningstype"))))))))</f>
        <v>15</v>
      </c>
      <c r="K307" s="37">
        <f ca="1">IF(ISERROR(VLOOKUP(F307,Table3[[#All],[Type]],1,FALSE))=FALSE(),SUMIF(OFFSET(B307,1,0,50),B307,OFFSET(K307,1,0,50)),IF(F307="","",IF(ISERROR(VLOOKUP(F307,TræningsZoner!B:B,1,FALSE))=FALSE(),NormalDistance,IF(F307="Stigningsløb",StigningsløbDistance,IF(F307="Intervalløb",IntervalDistance,IF(F307="Temposkift",TemposkiftDistance,IF(F307="konkurrenceløb",KonkurrenceløbDistance,IF(F307="Distanceløb",DistanceløbDistance,"Ukendt træningstype"))))))))</f>
        <v>1.5012510425354462</v>
      </c>
      <c r="L307" s="36"/>
      <c r="M307" s="35"/>
      <c r="N307" s="73"/>
    </row>
    <row r="308" spans="1:14" s="26" customFormat="1" hidden="1" outlineLevel="1" x14ac:dyDescent="0.25">
      <c r="A308" s="33"/>
      <c r="B308" s="34">
        <v>42770</v>
      </c>
      <c r="C308" s="30" t="str">
        <f t="shared" si="13"/>
        <v/>
      </c>
      <c r="D308" s="30" t="str">
        <f t="shared" si="14"/>
        <v/>
      </c>
      <c r="E308" s="30"/>
      <c r="F308" s="35" t="s">
        <v>23</v>
      </c>
      <c r="G308" s="35" t="s">
        <v>26</v>
      </c>
      <c r="H308" s="35" t="str">
        <f>IF(ISERROR(VLOOKUP(F308,Table3[[#All],[Type]],1,FALSE))=FALSE(),"",IF(F308="","",IFERROR(IFERROR(TræningsZone,StigningsløbZone),IF(F308="Intervalløb",IntervalZone,IF(F308="Temposkift",TemposkiftZone,IF(F308="Konkurrenceløb","N/A",IF(F308="Distanceløb",DistanceløbZone,"Ukendt træningstype")))))))</f>
        <v>Ae1</v>
      </c>
      <c r="I308" s="35" t="str">
        <f>IF(F308="Konkurrenceløb",KonkurrenceløbHastighed,IF(ISERROR(VLOOKUP(F308,Table3[[#All],[Type]],1,FALSE))=FALSE(),"",IF(F308="","",TræningsHastighed)))</f>
        <v>7:07,5</v>
      </c>
      <c r="J308" s="36">
        <f ca="1">IF(ISERROR(VLOOKUP(F308,Table3[[#All],[Type]],1,FALSE))=FALSE(),SUMIF(OFFSET(B308,1,0,50),B308,OFFSET(J308,1,0,50)),IF(F308="","",IF(ISERROR(VLOOKUP(F308,TræningsZoner!B:B,1,FALSE))=FALSE(),NormalTid,IF(F308="Stigningsløb",StigningsløbTid,IF(F308="Intervalløb",IntervalTid,IF(F308="Temposkift",TemposkiftTid,IF(F308="Konkurrenceløb",KonkurrenceløbTid,IF(F308="Distanceløb",DistanceløbTid,"Ukendt træningstype"))))))))</f>
        <v>15</v>
      </c>
      <c r="K308" s="37">
        <f ca="1">IF(ISERROR(VLOOKUP(F308,Table3[[#All],[Type]],1,FALSE))=FALSE(),SUMIF(OFFSET(B308,1,0,50),B308,OFFSET(K308,1,0,50)),IF(F308="","",IF(ISERROR(VLOOKUP(F308,TræningsZoner!B:B,1,FALSE))=FALSE(),NormalDistance,IF(F308="Stigningsløb",StigningsløbDistance,IF(F308="Intervalløb",IntervalDistance,IF(F308="Temposkift",TemposkiftDistance,IF(F308="konkurrenceløb",KonkurrenceløbDistance,IF(F308="Distanceløb",DistanceløbDistance,"Ukendt træningstype"))))))))</f>
        <v>2.1052631578947367</v>
      </c>
      <c r="L308" s="36"/>
      <c r="M308" s="35"/>
      <c r="N308" s="73"/>
    </row>
    <row r="309" spans="1:14" s="26" customFormat="1" hidden="1" outlineLevel="1" x14ac:dyDescent="0.25">
      <c r="A309" s="33"/>
      <c r="B309" s="34">
        <v>42770</v>
      </c>
      <c r="C309" s="30" t="str">
        <f t="shared" si="13"/>
        <v/>
      </c>
      <c r="D309" s="30" t="str">
        <f t="shared" si="14"/>
        <v/>
      </c>
      <c r="E309" s="30"/>
      <c r="F309" s="35" t="s">
        <v>32</v>
      </c>
      <c r="G309" s="35" t="s">
        <v>34</v>
      </c>
      <c r="H309" s="35" t="str">
        <f>IF(ISERROR(VLOOKUP(F309,Table3[[#All],[Type]],1,FALSE))=FALSE(),"",IF(F309="","",IFERROR(IFERROR(TræningsZone,StigningsløbZone),IF(F309="Intervalløb",IntervalZone,IF(F309="Temposkift",TemposkiftZone,IF(F309="Konkurrenceløb","N/A",IF(F309="Distanceløb",DistanceløbZone,"Ukendt træningstype")))))))</f>
        <v>Ae2</v>
      </c>
      <c r="I309" s="35" t="str">
        <f>IF(F309="Konkurrenceløb",KonkurrenceløbHastighed,IF(ISERROR(VLOOKUP(F309,Table3[[#All],[Type]],1,FALSE))=FALSE(),"",IF(F309="","",TræningsHastighed)))</f>
        <v>6:28</v>
      </c>
      <c r="J309" s="36">
        <f ca="1">IF(ISERROR(VLOOKUP(F309,Table3[[#All],[Type]],1,FALSE))=FALSE(),SUMIF(OFFSET(B309,1,0,50),B309,OFFSET(J309,1,0,50)),IF(F309="","",IF(ISERROR(VLOOKUP(F309,TræningsZoner!B:B,1,FALSE))=FALSE(),NormalTid,IF(F309="Stigningsløb",StigningsløbTid,IF(F309="Intervalløb",IntervalTid,IF(F309="Temposkift",TemposkiftTid,IF(F309="Konkurrenceløb",KonkurrenceløbTid,IF(F309="Distanceløb",DistanceløbTid,"Ukendt træningstype"))))))))</f>
        <v>10</v>
      </c>
      <c r="K309" s="37">
        <f ca="1">IF(ISERROR(VLOOKUP(F309,Table3[[#All],[Type]],1,FALSE))=FALSE(),SUMIF(OFFSET(B309,1,0,50),B309,OFFSET(K309,1,0,50)),IF(F309="","",IF(ISERROR(VLOOKUP(F309,TræningsZoner!B:B,1,FALSE))=FALSE(),NormalDistance,IF(F309="Stigningsløb",StigningsløbDistance,IF(F309="Intervalløb",IntervalDistance,IF(F309="Temposkift",TemposkiftDistance,IF(F309="konkurrenceløb",KonkurrenceløbDistance,IF(F309="Distanceløb",DistanceløbDistance,"Ukendt træningstype"))))))))</f>
        <v>1.5463917525773196</v>
      </c>
      <c r="L309" s="36"/>
      <c r="M309" s="35"/>
      <c r="N309" s="73"/>
    </row>
    <row r="310" spans="1:14" s="26" customFormat="1" hidden="1" outlineLevel="1" x14ac:dyDescent="0.25">
      <c r="A310" s="33"/>
      <c r="B310" s="34">
        <v>42770</v>
      </c>
      <c r="C310" s="30" t="str">
        <f t="shared" si="13"/>
        <v/>
      </c>
      <c r="D310" s="30" t="str">
        <f t="shared" si="14"/>
        <v/>
      </c>
      <c r="E310" s="30"/>
      <c r="F310" s="35" t="s">
        <v>41</v>
      </c>
      <c r="G310" s="35" t="s">
        <v>43</v>
      </c>
      <c r="H310" s="35" t="str">
        <f>IF(ISERROR(VLOOKUP(F310,Table3[[#All],[Type]],1,FALSE))=FALSE(),"",IF(F310="","",IFERROR(IFERROR(TræningsZone,StigningsløbZone),IF(F310="Intervalløb",IntervalZone,IF(F310="Temposkift",TemposkiftZone,IF(F310="Konkurrenceløb","N/A",IF(F310="Distanceløb",DistanceløbZone,"Ukendt træningstype")))))))</f>
        <v>Rest</v>
      </c>
      <c r="I310" s="35" t="str">
        <f>IF(F310="Konkurrenceløb",KonkurrenceløbHastighed,IF(ISERROR(VLOOKUP(F310,Table3[[#All],[Type]],1,FALSE))=FALSE(),"",IF(F310="","",TræningsHastighed)))</f>
        <v>9:59,5</v>
      </c>
      <c r="J310" s="36">
        <f ca="1">IF(ISERROR(VLOOKUP(F310,Table3[[#All],[Type]],1,FALSE))=FALSE(),SUMIF(OFFSET(B310,1,0,50),B310,OFFSET(J310,1,0,50)),IF(F310="","",IF(ISERROR(VLOOKUP(F310,TræningsZoner!B:B,1,FALSE))=FALSE(),NormalTid,IF(F310="Stigningsløb",StigningsløbTid,IF(F310="Intervalløb",IntervalTid,IF(F310="Temposkift",TemposkiftTid,IF(F310="Konkurrenceløb",KonkurrenceløbTid,IF(F310="Distanceløb",DistanceløbTid,"Ukendt træningstype"))))))))</f>
        <v>5</v>
      </c>
      <c r="K310" s="37">
        <f ca="1">IF(ISERROR(VLOOKUP(F310,Table3[[#All],[Type]],1,FALSE))=FALSE(),SUMIF(OFFSET(B310,1,0,50),B310,OFFSET(K310,1,0,50)),IF(F310="","",IF(ISERROR(VLOOKUP(F310,TræningsZoner!B:B,1,FALSE))=FALSE(),NormalDistance,IF(F310="Stigningsløb",StigningsløbDistance,IF(F310="Intervalløb",IntervalDistance,IF(F310="Temposkift",TemposkiftDistance,IF(F310="konkurrenceløb",KonkurrenceløbDistance,IF(F310="Distanceløb",DistanceløbDistance,"Ukendt træningstype"))))))))</f>
        <v>0.50041701417848206</v>
      </c>
      <c r="L310" s="36"/>
      <c r="M310" s="35"/>
      <c r="N310" s="73"/>
    </row>
    <row r="311" spans="1:14" s="26" customFormat="1" hidden="1" outlineLevel="1" x14ac:dyDescent="0.25">
      <c r="A311" s="33"/>
      <c r="B311" s="34">
        <v>42770</v>
      </c>
      <c r="C311" s="30" t="str">
        <f t="shared" si="13"/>
        <v/>
      </c>
      <c r="D311" s="30" t="str">
        <f t="shared" si="14"/>
        <v/>
      </c>
      <c r="E311" s="30"/>
      <c r="F311" s="35" t="s">
        <v>32</v>
      </c>
      <c r="G311" s="35" t="s">
        <v>34</v>
      </c>
      <c r="H311" s="35" t="str">
        <f>IF(ISERROR(VLOOKUP(F311,Table3[[#All],[Type]],1,FALSE))=FALSE(),"",IF(F311="","",IFERROR(IFERROR(TræningsZone,StigningsløbZone),IF(F311="Intervalløb",IntervalZone,IF(F311="Temposkift",TemposkiftZone,IF(F311="Konkurrenceløb","N/A",IF(F311="Distanceløb",DistanceløbZone,"Ukendt træningstype")))))))</f>
        <v>Ae2</v>
      </c>
      <c r="I311" s="35" t="str">
        <f>IF(F311="Konkurrenceløb",KonkurrenceløbHastighed,IF(ISERROR(VLOOKUP(F311,Table3[[#All],[Type]],1,FALSE))=FALSE(),"",IF(F311="","",TræningsHastighed)))</f>
        <v>6:28</v>
      </c>
      <c r="J311" s="36">
        <f ca="1">IF(ISERROR(VLOOKUP(F311,Table3[[#All],[Type]],1,FALSE))=FALSE(),SUMIF(OFFSET(B311,1,0,50),B311,OFFSET(J311,1,0,50)),IF(F311="","",IF(ISERROR(VLOOKUP(F311,TræningsZoner!B:B,1,FALSE))=FALSE(),NormalTid,IF(F311="Stigningsløb",StigningsløbTid,IF(F311="Intervalløb",IntervalTid,IF(F311="Temposkift",TemposkiftTid,IF(F311="Konkurrenceløb",KonkurrenceløbTid,IF(F311="Distanceløb",DistanceløbTid,"Ukendt træningstype"))))))))</f>
        <v>10</v>
      </c>
      <c r="K311" s="37">
        <f ca="1">IF(ISERROR(VLOOKUP(F311,Table3[[#All],[Type]],1,FALSE))=FALSE(),SUMIF(OFFSET(B311,1,0,50),B311,OFFSET(K311,1,0,50)),IF(F311="","",IF(ISERROR(VLOOKUP(F311,TræningsZoner!B:B,1,FALSE))=FALSE(),NormalDistance,IF(F311="Stigningsløb",StigningsløbDistance,IF(F311="Intervalløb",IntervalDistance,IF(F311="Temposkift",TemposkiftDistance,IF(F311="konkurrenceløb",KonkurrenceløbDistance,IF(F311="Distanceløb",DistanceløbDistance,"Ukendt træningstype"))))))))</f>
        <v>1.5463917525773196</v>
      </c>
      <c r="L311" s="36"/>
      <c r="M311" s="35"/>
      <c r="N311" s="73"/>
    </row>
    <row r="312" spans="1:14" s="26" customFormat="1" hidden="1" outlineLevel="1" x14ac:dyDescent="0.25">
      <c r="A312" s="33"/>
      <c r="B312" s="34">
        <v>42770</v>
      </c>
      <c r="C312" s="30" t="str">
        <f t="shared" si="13"/>
        <v/>
      </c>
      <c r="D312" s="30" t="str">
        <f t="shared" si="14"/>
        <v/>
      </c>
      <c r="E312" s="30"/>
      <c r="F312" s="35" t="s">
        <v>41</v>
      </c>
      <c r="G312" s="35" t="s">
        <v>26</v>
      </c>
      <c r="H312" s="35" t="str">
        <f>IF(ISERROR(VLOOKUP(F312,Table3[[#All],[Type]],1,FALSE))=FALSE(),"",IF(F312="","",IFERROR(IFERROR(TræningsZone,StigningsløbZone),IF(F312="Intervalløb",IntervalZone,IF(F312="Temposkift",TemposkiftZone,IF(F312="Konkurrenceløb","N/A",IF(F312="Distanceløb",DistanceløbZone,"Ukendt træningstype")))))))</f>
        <v>Rest</v>
      </c>
      <c r="I312" s="35" t="str">
        <f>IF(F312="Konkurrenceløb",KonkurrenceløbHastighed,IF(ISERROR(VLOOKUP(F312,Table3[[#All],[Type]],1,FALSE))=FALSE(),"",IF(F312="","",TræningsHastighed)))</f>
        <v>9:59,5</v>
      </c>
      <c r="J312" s="36">
        <f ca="1">IF(ISERROR(VLOOKUP(F312,Table3[[#All],[Type]],1,FALSE))=FALSE(),SUMIF(OFFSET(B312,1,0,50),B312,OFFSET(J312,1,0,50)),IF(F312="","",IF(ISERROR(VLOOKUP(F312,TræningsZoner!B:B,1,FALSE))=FALSE(),NormalTid,IF(F312="Stigningsløb",StigningsløbTid,IF(F312="Intervalløb",IntervalTid,IF(F312="Temposkift",TemposkiftTid,IF(F312="Konkurrenceløb",KonkurrenceløbTid,IF(F312="Distanceløb",DistanceløbTid,"Ukendt træningstype"))))))))</f>
        <v>15</v>
      </c>
      <c r="K312" s="37">
        <f ca="1">IF(ISERROR(VLOOKUP(F312,Table3[[#All],[Type]],1,FALSE))=FALSE(),SUMIF(OFFSET(B312,1,0,50),B312,OFFSET(K312,1,0,50)),IF(F312="","",IF(ISERROR(VLOOKUP(F312,TræningsZoner!B:B,1,FALSE))=FALSE(),NormalDistance,IF(F312="Stigningsløb",StigningsløbDistance,IF(F312="Intervalløb",IntervalDistance,IF(F312="Temposkift",TemposkiftDistance,IF(F312="konkurrenceløb",KonkurrenceløbDistance,IF(F312="Distanceløb",DistanceløbDistance,"Ukendt træningstype"))))))))</f>
        <v>1.5012510425354462</v>
      </c>
      <c r="L312" s="36"/>
      <c r="M312" s="35"/>
      <c r="N312" s="73"/>
    </row>
    <row r="313" spans="1:14" collapsed="1" x14ac:dyDescent="0.25">
      <c r="A313" s="28">
        <f t="shared" si="12"/>
        <v>42768</v>
      </c>
      <c r="B313" s="29">
        <v>42768</v>
      </c>
      <c r="C313" s="30">
        <f t="shared" si="13"/>
        <v>6</v>
      </c>
      <c r="D313" s="30">
        <f t="shared" si="14"/>
        <v>2017</v>
      </c>
      <c r="E313" s="30" t="s">
        <v>75</v>
      </c>
      <c r="F313" s="31" t="s">
        <v>55</v>
      </c>
      <c r="G313" s="31"/>
      <c r="H313" s="31" t="str">
        <f>IF(ISERROR(VLOOKUP(F313,Table3[[#All],[Type]],1,FALSE))=FALSE(),"",IF(F313="","",IFERROR(IFERROR(TræningsZone,StigningsløbZone),IF(F313="Intervalløb",IntervalZone,IF(F313="Temposkift",TemposkiftZone,IF(F313="Konkurrenceløb","N/A",IF(F313="Distanceløb",DistanceløbZone,"Ukendt træningstype")))))))</f>
        <v/>
      </c>
      <c r="I313" s="31" t="str">
        <f>IF(F313="Konkurrenceløb",KonkurrenceløbHastighed,IF(ISERROR(VLOOKUP(F313,Table3[[#All],[Type]],1,FALSE))=FALSE(),"",IF(F313="","",TræningsHastighed)))</f>
        <v/>
      </c>
      <c r="J313" s="30">
        <f ca="1">IF(ISERROR(VLOOKUP(F313,Table3[[#All],[Type]],1,FALSE))=FALSE(),SUMIF(OFFSET(B313,1,0,50),B313,OFFSET(J313,1,0,50)),IF(F313="","",IF(ISERROR(VLOOKUP(F313,TræningsZoner!B:B,1,FALSE))=FALSE(),NormalTid,IF(F313="Stigningsløb",StigningsløbTid,IF(F313="Intervalløb",IntervalTid,IF(F313="Temposkift",TemposkiftTid,IF(F313="Konkurrenceløb",KonkurrenceløbTid,IF(F313="Distanceløb",DistanceløbTid,"Ukendt træningstype"))))))))</f>
        <v>95.729166666666671</v>
      </c>
      <c r="K313" s="32">
        <f ca="1">IF(ISERROR(VLOOKUP(F313,Table3[[#All],[Type]],1,FALSE))=FALSE(),SUMIF(OFFSET(B313,1,0,50),B313,OFFSET(K313,1,0,50)),IF(F313="","",IF(ISERROR(VLOOKUP(F313,TræningsZoner!B:B,1,FALSE))=FALSE(),NormalDistance,IF(F313="Stigningsløb",StigningsløbDistance,IF(F313="Intervalløb",IntervalDistance,IF(F313="Temposkift",TemposkiftDistance,IF(F313="konkurrenceløb",KonkurrenceløbDistance,IF(F313="Distanceløb",DistanceløbDistance,"Ukendt træningstype"))))))))</f>
        <v>13.710776524296563</v>
      </c>
      <c r="L313" s="30"/>
      <c r="M313" s="31"/>
      <c r="N313" s="73"/>
    </row>
    <row r="314" spans="1:14" s="26" customFormat="1" hidden="1" outlineLevel="1" x14ac:dyDescent="0.25">
      <c r="A314" s="33"/>
      <c r="B314" s="34">
        <v>42768</v>
      </c>
      <c r="C314" s="30" t="str">
        <f t="shared" si="13"/>
        <v/>
      </c>
      <c r="D314" s="30" t="str">
        <f t="shared" si="14"/>
        <v/>
      </c>
      <c r="E314" s="30"/>
      <c r="F314" s="35" t="s">
        <v>23</v>
      </c>
      <c r="G314" s="35" t="s">
        <v>26</v>
      </c>
      <c r="H314" s="35" t="str">
        <f>IF(ISERROR(VLOOKUP(F314,Table3[[#All],[Type]],1,FALSE))=FALSE(),"",IF(F314="","",IFERROR(IFERROR(TræningsZone,StigningsløbZone),IF(F314="Intervalløb",IntervalZone,IF(F314="Temposkift",TemposkiftZone,IF(F314="Konkurrenceløb","N/A",IF(F314="Distanceløb",DistanceløbZone,"Ukendt træningstype")))))))</f>
        <v>Ae1</v>
      </c>
      <c r="I314" s="35" t="str">
        <f>IF(F314="Konkurrenceløb",KonkurrenceløbHastighed,IF(ISERROR(VLOOKUP(F314,Table3[[#All],[Type]],1,FALSE))=FALSE(),"",IF(F314="","",TræningsHastighed)))</f>
        <v>7:07,5</v>
      </c>
      <c r="J314" s="36">
        <f ca="1">IF(ISERROR(VLOOKUP(F314,Table3[[#All],[Type]],1,FALSE))=FALSE(),SUMIF(OFFSET(B314,1,0,50),B314,OFFSET(J314,1,0,50)),IF(F314="","",IF(ISERROR(VLOOKUP(F314,TræningsZoner!B:B,1,FALSE))=FALSE(),NormalTid,IF(F314="Stigningsløb",StigningsløbTid,IF(F314="Intervalløb",IntervalTid,IF(F314="Temposkift",TemposkiftTid,IF(F314="Konkurrenceløb",KonkurrenceløbTid,IF(F314="Distanceløb",DistanceløbTid,"Ukendt træningstype"))))))))</f>
        <v>15</v>
      </c>
      <c r="K314" s="37">
        <f ca="1">IF(ISERROR(VLOOKUP(F314,Table3[[#All],[Type]],1,FALSE))=FALSE(),SUMIF(OFFSET(B314,1,0,50),B314,OFFSET(K314,1,0,50)),IF(F314="","",IF(ISERROR(VLOOKUP(F314,TræningsZoner!B:B,1,FALSE))=FALSE(),NormalDistance,IF(F314="Stigningsløb",StigningsløbDistance,IF(F314="Intervalløb",IntervalDistance,IF(F314="Temposkift",TemposkiftDistance,IF(F314="konkurrenceløb",KonkurrenceløbDistance,IF(F314="Distanceløb",DistanceløbDistance,"Ukendt træningstype"))))))))</f>
        <v>2.1052631578947367</v>
      </c>
      <c r="L314" s="30"/>
      <c r="M314" s="31"/>
      <c r="N314" s="73"/>
    </row>
    <row r="315" spans="1:14" s="26" customFormat="1" hidden="1" outlineLevel="1" x14ac:dyDescent="0.25">
      <c r="A315" s="33"/>
      <c r="B315" s="34">
        <v>42768</v>
      </c>
      <c r="C315" s="30" t="str">
        <f t="shared" si="13"/>
        <v/>
      </c>
      <c r="D315" s="30" t="str">
        <f t="shared" si="14"/>
        <v/>
      </c>
      <c r="E315" s="30"/>
      <c r="F315" s="35" t="s">
        <v>27</v>
      </c>
      <c r="G315" s="35" t="s">
        <v>28</v>
      </c>
      <c r="H315" s="35" t="str">
        <f>IF(ISERROR(VLOOKUP(F315,Table3[[#All],[Type]],1,FALSE))=FALSE(),"",IF(F315="","",IFERROR(IFERROR(TræningsZone,StigningsløbZone),IF(F315="Intervalløb",IntervalZone,IF(F315="Temposkift",TemposkiftZone,IF(F315="Konkurrenceløb","N/A",IF(F315="Distanceløb",DistanceløbZone,"Ukendt træningstype")))))))</f>
        <v>AT</v>
      </c>
      <c r="I315" s="35" t="str">
        <f>IF(F315="Konkurrenceløb",KonkurrenceløbHastighed,IF(ISERROR(VLOOKUP(F315,Table3[[#All],[Type]],1,FALSE))=FALSE(),"",IF(F315="","",TræningsHastighed)))</f>
        <v>5:56</v>
      </c>
      <c r="J315" s="36">
        <f ca="1">IF(ISERROR(VLOOKUP(F315,Table3[[#All],[Type]],1,FALSE))=FALSE(),SUMIF(OFFSET(B315,1,0,50),B315,OFFSET(J315,1,0,50)),IF(F315="","",IF(ISERROR(VLOOKUP(F315,TræningsZoner!B:B,1,FALSE))=FALSE(),NormalTid,IF(F315="Stigningsløb",StigningsløbTid,IF(F315="Intervalløb",IntervalTid,IF(F315="Temposkift",TemposkiftTid,IF(F315="Konkurrenceløb",KonkurrenceløbTid,IF(F315="Distanceløb",DistanceløbTid,"Ukendt træningstype"))))))))</f>
        <v>1.78</v>
      </c>
      <c r="K315" s="37">
        <f ca="1">IF(ISERROR(VLOOKUP(F315,Table3[[#All],[Type]],1,FALSE))=FALSE(),SUMIF(OFFSET(B315,1,0,50),B315,OFFSET(K315,1,0,50)),IF(F315="","",IF(ISERROR(VLOOKUP(F315,TræningsZoner!B:B,1,FALSE))=FALSE(),NormalDistance,IF(F315="Stigningsløb",StigningsløbDistance,IF(F315="Intervalløb",IntervalDistance,IF(F315="Temposkift",TemposkiftDistance,IF(F315="konkurrenceløb",KonkurrenceløbDistance,IF(F315="Distanceløb",DistanceløbDistance,"Ukendt træningstype"))))))))</f>
        <v>0.3</v>
      </c>
      <c r="L315" s="30"/>
      <c r="M315" s="31"/>
      <c r="N315" s="73"/>
    </row>
    <row r="316" spans="1:14" s="26" customFormat="1" hidden="1" outlineLevel="1" x14ac:dyDescent="0.25">
      <c r="A316" s="33"/>
      <c r="B316" s="34">
        <v>42768</v>
      </c>
      <c r="C316" s="30" t="str">
        <f t="shared" si="13"/>
        <v/>
      </c>
      <c r="D316" s="30" t="str">
        <f t="shared" si="14"/>
        <v/>
      </c>
      <c r="E316" s="30"/>
      <c r="F316" s="35" t="s">
        <v>56</v>
      </c>
      <c r="G316" s="35" t="s">
        <v>57</v>
      </c>
      <c r="H316" s="35" t="str">
        <f>IF(ISERROR(VLOOKUP(F316,Table3[[#All],[Type]],1,FALSE))=FALSE(),"",IF(F316="","",IFERROR(IFERROR(TræningsZone,StigningsløbZone),IF(F316="Intervalløb",IntervalZone,IF(F316="Temposkift",TemposkiftZone,IF(F316="Konkurrenceløb","N/A",IF(F316="Distanceløb",DistanceløbZone,"Ukendt træningstype")))))))</f>
        <v>MT</v>
      </c>
      <c r="I316" s="35" t="str">
        <f>IF(F316="Konkurrenceløb",KonkurrenceløbHastighed,IF(ISERROR(VLOOKUP(F316,Table3[[#All],[Type]],1,FALSE))=FALSE(),"",IF(F316="","",TræningsHastighed)))</f>
        <v>6:24</v>
      </c>
      <c r="J316" s="36">
        <f ca="1">IF(ISERROR(VLOOKUP(F316,Table3[[#All],[Type]],1,FALSE))=FALSE(),SUMIF(OFFSET(B316,1,0,50),B316,OFFSET(J316,1,0,50)),IF(F316="","",IF(ISERROR(VLOOKUP(F316,TræningsZoner!B:B,1,FALSE))=FALSE(),NormalTid,IF(F316="Stigningsløb",StigningsløbTid,IF(F316="Intervalløb",IntervalTid,IF(F316="Temposkift",TemposkiftTid,IF(F316="Konkurrenceløb",KonkurrenceløbTid,IF(F316="Distanceløb",DistanceløbTid,"Ukendt træningstype"))))))))</f>
        <v>9.6</v>
      </c>
      <c r="K316" s="37">
        <f ca="1">IF(ISERROR(VLOOKUP(F316,Table3[[#All],[Type]],1,FALSE))=FALSE(),SUMIF(OFFSET(B316,1,0,50),B316,OFFSET(K316,1,0,50)),IF(F316="","",IF(ISERROR(VLOOKUP(F316,TræningsZoner!B:B,1,FALSE))=FALSE(),NormalDistance,IF(F316="Stigningsløb",StigningsløbDistance,IF(F316="Intervalløb",IntervalDistance,IF(F316="Temposkift",TemposkiftDistance,IF(F316="konkurrenceløb",KonkurrenceløbDistance,IF(F316="Distanceløb",DistanceløbDistance,"Ukendt træningstype"))))))))</f>
        <v>1.5</v>
      </c>
      <c r="L316" s="30"/>
      <c r="M316" s="31"/>
      <c r="N316" s="73"/>
    </row>
    <row r="317" spans="1:14" s="26" customFormat="1" hidden="1" outlineLevel="1" x14ac:dyDescent="0.25">
      <c r="A317" s="33"/>
      <c r="B317" s="34">
        <v>42768</v>
      </c>
      <c r="C317" s="30" t="str">
        <f t="shared" si="13"/>
        <v/>
      </c>
      <c r="D317" s="30" t="str">
        <f t="shared" si="14"/>
        <v/>
      </c>
      <c r="E317" s="30"/>
      <c r="F317" s="35" t="s">
        <v>56</v>
      </c>
      <c r="G317" s="35" t="s">
        <v>58</v>
      </c>
      <c r="H317" s="35" t="str">
        <f>IF(ISERROR(VLOOKUP(F317,Table3[[#All],[Type]],1,FALSE))=FALSE(),"",IF(F317="","",IFERROR(IFERROR(TræningsZone,StigningsløbZone),IF(F317="Intervalløb",IntervalZone,IF(F317="Temposkift",TemposkiftZone,IF(F317="Konkurrenceløb","N/A",IF(F317="Distanceløb",DistanceløbZone,"Ukendt træningstype")))))))</f>
        <v>AT</v>
      </c>
      <c r="I317" s="35" t="str">
        <f>IF(F317="Konkurrenceløb",KonkurrenceløbHastighed,IF(ISERROR(VLOOKUP(F317,Table3[[#All],[Type]],1,FALSE))=FALSE(),"",IF(F317="","",TræningsHastighed)))</f>
        <v>5:56</v>
      </c>
      <c r="J317" s="36">
        <f ca="1">IF(ISERROR(VLOOKUP(F317,Table3[[#All],[Type]],1,FALSE))=FALSE(),SUMIF(OFFSET(B317,1,0,50),B317,OFFSET(J317,1,0,50)),IF(F317="","",IF(ISERROR(VLOOKUP(F317,TræningsZoner!B:B,1,FALSE))=FALSE(),NormalTid,IF(F317="Stigningsløb",StigningsløbTid,IF(F317="Intervalløb",IntervalTid,IF(F317="Temposkift",TemposkiftTid,IF(F317="Konkurrenceløb",KonkurrenceløbTid,IF(F317="Distanceløb",DistanceløbTid,"Ukendt træningstype"))))))))</f>
        <v>2.9666666666666668</v>
      </c>
      <c r="K317" s="37">
        <f ca="1">IF(ISERROR(VLOOKUP(F317,Table3[[#All],[Type]],1,FALSE))=FALSE(),SUMIF(OFFSET(B317,1,0,50),B317,OFFSET(K317,1,0,50)),IF(F317="","",IF(ISERROR(VLOOKUP(F317,TræningsZoner!B:B,1,FALSE))=FALSE(),NormalDistance,IF(F317="Stigningsløb",StigningsløbDistance,IF(F317="Intervalløb",IntervalDistance,IF(F317="Temposkift",TemposkiftDistance,IF(F317="konkurrenceløb",KonkurrenceløbDistance,IF(F317="Distanceløb",DistanceløbDistance,"Ukendt træningstype"))))))))</f>
        <v>0.5</v>
      </c>
      <c r="L317" s="30"/>
      <c r="M317" s="31"/>
      <c r="N317" s="73"/>
    </row>
    <row r="318" spans="1:14" s="26" customFormat="1" hidden="1" outlineLevel="1" x14ac:dyDescent="0.25">
      <c r="A318" s="33"/>
      <c r="B318" s="34">
        <v>42768</v>
      </c>
      <c r="C318" s="30" t="str">
        <f t="shared" si="13"/>
        <v/>
      </c>
      <c r="D318" s="30" t="str">
        <f t="shared" si="14"/>
        <v/>
      </c>
      <c r="E318" s="30"/>
      <c r="F318" s="35" t="s">
        <v>41</v>
      </c>
      <c r="G318" s="35" t="s">
        <v>59</v>
      </c>
      <c r="H318" s="35" t="str">
        <f>IF(ISERROR(VLOOKUP(F318,Table3[[#All],[Type]],1,FALSE))=FALSE(),"",IF(F318="","",IFERROR(IFERROR(TræningsZone,StigningsløbZone),IF(F318="Intervalløb",IntervalZone,IF(F318="Temposkift",TemposkiftZone,IF(F318="Konkurrenceløb","N/A",IF(F318="Distanceløb",DistanceløbZone,"Ukendt træningstype")))))))</f>
        <v>Rest</v>
      </c>
      <c r="I318" s="35" t="str">
        <f>IF(F318="Konkurrenceløb",KonkurrenceløbHastighed,IF(ISERROR(VLOOKUP(F318,Table3[[#All],[Type]],1,FALSE))=FALSE(),"",IF(F318="","",TræningsHastighed)))</f>
        <v>9:59,5</v>
      </c>
      <c r="J318" s="36">
        <f ca="1">IF(ISERROR(VLOOKUP(F318,Table3[[#All],[Type]],1,FALSE))=FALSE(),SUMIF(OFFSET(B318,1,0,50),B318,OFFSET(J318,1,0,50)),IF(F318="","",IF(ISERROR(VLOOKUP(F318,TræningsZoner!B:B,1,FALSE))=FALSE(),NormalTid,IF(F318="Stigningsløb",StigningsløbTid,IF(F318="Intervalløb",IntervalTid,IF(F318="Temposkift",TemposkiftTid,IF(F318="Konkurrenceløb",KonkurrenceløbTid,IF(F318="Distanceløb",DistanceløbTid,"Ukendt træningstype"))))))))</f>
        <v>3</v>
      </c>
      <c r="K318" s="37">
        <f ca="1">IF(ISERROR(VLOOKUP(F318,Table3[[#All],[Type]],1,FALSE))=FALSE(),SUMIF(OFFSET(B318,1,0,50),B318,OFFSET(K318,1,0,50)),IF(F318="","",IF(ISERROR(VLOOKUP(F318,TræningsZoner!B:B,1,FALSE))=FALSE(),NormalDistance,IF(F318="Stigningsløb",StigningsløbDistance,IF(F318="Intervalløb",IntervalDistance,IF(F318="Temposkift",TemposkiftDistance,IF(F318="konkurrenceløb",KonkurrenceløbDistance,IF(F318="Distanceløb",DistanceløbDistance,"Ukendt træningstype"))))))))</f>
        <v>0.30025020850708922</v>
      </c>
      <c r="L318" s="30"/>
      <c r="M318" s="31"/>
      <c r="N318" s="73"/>
    </row>
    <row r="319" spans="1:14" s="26" customFormat="1" hidden="1" outlineLevel="1" x14ac:dyDescent="0.25">
      <c r="A319" s="33"/>
      <c r="B319" s="34">
        <v>42768</v>
      </c>
      <c r="C319" s="30" t="str">
        <f t="shared" si="13"/>
        <v/>
      </c>
      <c r="D319" s="30" t="str">
        <f t="shared" si="14"/>
        <v/>
      </c>
      <c r="E319" s="30"/>
      <c r="F319" s="35" t="s">
        <v>29</v>
      </c>
      <c r="G319" s="35" t="s">
        <v>94</v>
      </c>
      <c r="H319" s="35" t="str">
        <f>IF(ISERROR(VLOOKUP(F319,Table3[[#All],[Type]],1,FALSE))=FALSE(),"",IF(F319="","",IFERROR(IFERROR(TræningsZone,StigningsløbZone),IF(F319="Intervalløb",IntervalZone,IF(F319="Temposkift",TemposkiftZone,IF(F319="Konkurrenceløb","N/A",IF(F319="Distanceløb",DistanceløbZone,"Ukendt træningstype")))))))</f>
        <v>An1</v>
      </c>
      <c r="I319" s="35" t="str">
        <f>IF(F319="Konkurrenceløb",KonkurrenceløbHastighed,IF(ISERROR(VLOOKUP(F319,Table3[[#All],[Type]],1,FALSE))=FALSE(),"",IF(F319="","",TræningsHastighed)))</f>
        <v>5:42,5</v>
      </c>
      <c r="J319" s="36">
        <f ca="1">IF(ISERROR(VLOOKUP(F319,Table3[[#All],[Type]],1,FALSE))=FALSE(),SUMIF(OFFSET(B319,1,0,50),B319,OFFSET(J319,1,0,50)),IF(F319="","",IF(ISERROR(VLOOKUP(F319,TræningsZoner!B:B,1,FALSE))=FALSE(),NormalTid,IF(F319="Stigningsløb",StigningsløbTid,IF(F319="Intervalløb",IntervalTid,IF(F319="Temposkift",TemposkiftTid,IF(F319="Konkurrenceløb",KonkurrenceløbTid,IF(F319="Distanceløb",DistanceløbTid,"Ukendt træningstype"))))))))</f>
        <v>48.3825</v>
      </c>
      <c r="K319" s="37">
        <f ca="1">IF(ISERROR(VLOOKUP(F319,Table3[[#All],[Type]],1,FALSE))=FALSE(),SUMIF(OFFSET(B319,1,0,50),B319,OFFSET(K319,1,0,50)),IF(F319="","",IF(ISERROR(VLOOKUP(F319,TræningsZoner!B:B,1,FALSE))=FALSE(),NormalDistance,IF(F319="Stigningsløb",StigningsløbDistance,IF(F319="Intervalløb",IntervalDistance,IF(F319="Temposkift",TemposkiftDistance,IF(F319="konkurrenceløb",KonkurrenceløbDistance,IF(F319="Distanceløb",DistanceløbDistance,"Ukendt træningstype"))))))))</f>
        <v>6.9</v>
      </c>
      <c r="L319" s="30"/>
      <c r="M319" s="31"/>
      <c r="N319" s="73"/>
    </row>
    <row r="320" spans="1:14" s="26" customFormat="1" hidden="1" outlineLevel="1" x14ac:dyDescent="0.25">
      <c r="A320" s="33"/>
      <c r="B320" s="34">
        <v>42768</v>
      </c>
      <c r="C320" s="30" t="str">
        <f t="shared" si="13"/>
        <v/>
      </c>
      <c r="D320" s="30" t="str">
        <f t="shared" si="14"/>
        <v/>
      </c>
      <c r="E320" s="30"/>
      <c r="F320" s="35" t="s">
        <v>23</v>
      </c>
      <c r="G320" s="35" t="s">
        <v>26</v>
      </c>
      <c r="H320" s="35" t="str">
        <f>IF(ISERROR(VLOOKUP(F320,Table3[[#All],[Type]],1,FALSE))=FALSE(),"",IF(F320="","",IFERROR(IFERROR(TræningsZone,StigningsløbZone),IF(F320="Intervalløb",IntervalZone,IF(F320="Temposkift",TemposkiftZone,IF(F320="Konkurrenceløb","N/A",IF(F320="Distanceløb",DistanceløbZone,"Ukendt træningstype")))))))</f>
        <v>Ae1</v>
      </c>
      <c r="I320" s="35" t="str">
        <f>IF(F320="Konkurrenceløb",KonkurrenceløbHastighed,IF(ISERROR(VLOOKUP(F320,Table3[[#All],[Type]],1,FALSE))=FALSE(),"",IF(F320="","",TræningsHastighed)))</f>
        <v>7:07,5</v>
      </c>
      <c r="J320" s="36">
        <f ca="1">IF(ISERROR(VLOOKUP(F320,Table3[[#All],[Type]],1,FALSE))=FALSE(),SUMIF(OFFSET(B320,1,0,50),B320,OFFSET(J320,1,0,50)),IF(F320="","",IF(ISERROR(VLOOKUP(F320,TræningsZoner!B:B,1,FALSE))=FALSE(),NormalTid,IF(F320="Stigningsløb",StigningsløbTid,IF(F320="Intervalløb",IntervalTid,IF(F320="Temposkift",TemposkiftTid,IF(F320="Konkurrenceløb",KonkurrenceløbTid,IF(F320="Distanceløb",DistanceløbTid,"Ukendt træningstype"))))))))</f>
        <v>15</v>
      </c>
      <c r="K320" s="37">
        <f ca="1">IF(ISERROR(VLOOKUP(F320,Table3[[#All],[Type]],1,FALSE))=FALSE(),SUMIF(OFFSET(B320,1,0,50),B320,OFFSET(K320,1,0,50)),IF(F320="","",IF(ISERROR(VLOOKUP(F320,TræningsZoner!B:B,1,FALSE))=FALSE(),NormalDistance,IF(F320="Stigningsløb",StigningsløbDistance,IF(F320="Intervalløb",IntervalDistance,IF(F320="Temposkift",TemposkiftDistance,IF(F320="konkurrenceløb",KonkurrenceløbDistance,IF(F320="Distanceløb",DistanceløbDistance,"Ukendt træningstype"))))))))</f>
        <v>2.1052631578947367</v>
      </c>
      <c r="L320" s="30"/>
      <c r="M320" s="31"/>
      <c r="N320" s="73"/>
    </row>
    <row r="321" spans="1:14" collapsed="1" x14ac:dyDescent="0.25">
      <c r="A321" s="28">
        <f t="shared" si="12"/>
        <v>42766</v>
      </c>
      <c r="B321" s="29">
        <v>42766</v>
      </c>
      <c r="C321" s="30">
        <f t="shared" si="13"/>
        <v>6</v>
      </c>
      <c r="D321" s="30">
        <f t="shared" si="14"/>
        <v>2017</v>
      </c>
      <c r="E321" s="30" t="s">
        <v>75</v>
      </c>
      <c r="F321" s="31" t="s">
        <v>22</v>
      </c>
      <c r="G321" s="31"/>
      <c r="H321" s="31" t="str">
        <f>IF(ISERROR(VLOOKUP(F321,Table3[[#All],[Type]],1,FALSE))=FALSE(),"",IF(F321="","",IFERROR(IFERROR(TræningsZone,StigningsløbZone),IF(F321="Intervalløb",IntervalZone,IF(F321="Temposkift",TemposkiftZone,IF(F321="Konkurrenceløb","N/A",IF(F321="Distanceløb",DistanceløbZone,"Ukendt træningstype")))))))</f>
        <v/>
      </c>
      <c r="I321" s="31" t="str">
        <f>IF(F321="Konkurrenceløb",KonkurrenceløbHastighed,IF(ISERROR(VLOOKUP(F321,Table3[[#All],[Type]],1,FALSE))=FALSE(),"",IF(F321="","",TræningsHastighed)))</f>
        <v/>
      </c>
      <c r="J321" s="30">
        <f ca="1">IF(ISERROR(VLOOKUP(F321,Table3[[#All],[Type]],1,FALSE))=FALSE(),SUMIF(OFFSET(B321,1,0,50),B321,OFFSET(J321,1,0,50)),IF(F321="","",IF(ISERROR(VLOOKUP(F321,TræningsZoner!B:B,1,FALSE))=FALSE(),NormalTid,IF(F321="Stigningsløb",StigningsløbTid,IF(F321="Intervalløb",IntervalTid,IF(F321="Temposkift",TemposkiftTid,IF(F321="Konkurrenceløb",KonkurrenceløbTid,IF(F321="Distanceløb",DistanceløbTid,"Ukendt træningstype"))))))))</f>
        <v>50</v>
      </c>
      <c r="K321" s="32">
        <f ca="1">IF(ISERROR(VLOOKUP(F321,Table3[[#All],[Type]],1,FALSE))=FALSE(),SUMIF(OFFSET(B321,1,0,50),B321,OFFSET(K321,1,0,50)),IF(F321="","",IF(ISERROR(VLOOKUP(F321,TræningsZoner!B:B,1,FALSE))=FALSE(),NormalDistance,IF(F321="Stigningsløb",StigningsløbDistance,IF(F321="Intervalløb",IntervalDistance,IF(F321="Temposkift",TemposkiftDistance,IF(F321="konkurrenceløb",KonkurrenceløbDistance,IF(F321="Distanceløb",DistanceløbDistance,"Ukendt træningstype"))))))))</f>
        <v>7.1765350877192979</v>
      </c>
      <c r="L321" s="30"/>
      <c r="M321" s="31"/>
      <c r="N321" s="73"/>
    </row>
    <row r="322" spans="1:14" s="26" customFormat="1" hidden="1" outlineLevel="1" x14ac:dyDescent="0.25">
      <c r="A322" s="33"/>
      <c r="B322" s="34">
        <v>42766</v>
      </c>
      <c r="C322" s="30" t="str">
        <f t="shared" si="13"/>
        <v/>
      </c>
      <c r="D322" s="30" t="str">
        <f t="shared" si="14"/>
        <v/>
      </c>
      <c r="E322" s="30"/>
      <c r="F322" s="35" t="s">
        <v>23</v>
      </c>
      <c r="G322" s="35" t="s">
        <v>33</v>
      </c>
      <c r="H322" s="35" t="str">
        <f>IF(ISERROR(VLOOKUP(F322,Table3[[#All],[Type]],1,FALSE))=FALSE(),"",IF(F322="","",IFERROR(IFERROR(TræningsZone,StigningsløbZone),IF(F322="Intervalløb",IntervalZone,IF(F322="Temposkift",TemposkiftZone,IF(F322="Konkurrenceløb","N/A",IF(F322="Distanceløb",DistanceløbZone,"Ukendt træningstype")))))))</f>
        <v>Ae1</v>
      </c>
      <c r="I322" s="35" t="str">
        <f>IF(F322="Konkurrenceløb",KonkurrenceløbHastighed,IF(ISERROR(VLOOKUP(F322,Table3[[#All],[Type]],1,FALSE))=FALSE(),"",IF(F322="","",TræningsHastighed)))</f>
        <v>7:07,5</v>
      </c>
      <c r="J322" s="36">
        <f ca="1">IF(ISERROR(VLOOKUP(F322,Table3[[#All],[Type]],1,FALSE))=FALSE(),SUMIF(OFFSET(B322,1,0,50),B322,OFFSET(J322,1,0,50)),IF(F322="","",IF(ISERROR(VLOOKUP(F322,TræningsZoner!B:B,1,FALSE))=FALSE(),NormalTid,IF(F322="Stigningsløb",StigningsløbTid,IF(F322="Intervalløb",IntervalTid,IF(F322="Temposkift",TemposkiftTid,IF(F322="Konkurrenceløb",KonkurrenceløbTid,IF(F322="Distanceløb",DistanceløbTid,"Ukendt træningstype"))))))))</f>
        <v>20</v>
      </c>
      <c r="K322" s="37">
        <f ca="1">IF(ISERROR(VLOOKUP(F322,Table3[[#All],[Type]],1,FALSE))=FALSE(),SUMIF(OFFSET(B322,1,0,50),B322,OFFSET(K322,1,0,50)),IF(F322="","",IF(ISERROR(VLOOKUP(F322,TræningsZoner!B:B,1,FALSE))=FALSE(),NormalDistance,IF(F322="Stigningsløb",StigningsløbDistance,IF(F322="Intervalløb",IntervalDistance,IF(F322="Temposkift",TemposkiftDistance,IF(F322="konkurrenceløb",KonkurrenceløbDistance,IF(F322="Distanceløb",DistanceløbDistance,"Ukendt træningstype"))))))))</f>
        <v>2.807017543859649</v>
      </c>
      <c r="L322" s="30"/>
      <c r="M322" s="31"/>
      <c r="N322" s="73"/>
    </row>
    <row r="323" spans="1:14" s="26" customFormat="1" hidden="1" outlineLevel="1" x14ac:dyDescent="0.25">
      <c r="A323" s="33"/>
      <c r="B323" s="34">
        <v>42766</v>
      </c>
      <c r="C323" s="30" t="str">
        <f t="shared" si="13"/>
        <v/>
      </c>
      <c r="D323" s="30" t="str">
        <f t="shared" si="14"/>
        <v/>
      </c>
      <c r="E323" s="30"/>
      <c r="F323" s="35" t="s">
        <v>39</v>
      </c>
      <c r="G323" s="35" t="s">
        <v>34</v>
      </c>
      <c r="H323" s="35" t="str">
        <f>IF(ISERROR(VLOOKUP(F323,Table3[[#All],[Type]],1,FALSE))=FALSE(),"",IF(F323="","",IFERROR(IFERROR(TræningsZone,StigningsløbZone),IF(F323="Intervalløb",IntervalZone,IF(F323="Temposkift",TemposkiftZone,IF(F323="Konkurrenceløb","N/A",IF(F323="Distanceløb",DistanceløbZone,"Ukendt træningstype")))))))</f>
        <v>MT</v>
      </c>
      <c r="I323" s="35" t="str">
        <f>IF(F323="Konkurrenceløb",KonkurrenceløbHastighed,IF(ISERROR(VLOOKUP(F323,Table3[[#All],[Type]],1,FALSE))=FALSE(),"",IF(F323="","",TræningsHastighed)))</f>
        <v>6:24</v>
      </c>
      <c r="J323" s="36">
        <f ca="1">IF(ISERROR(VLOOKUP(F323,Table3[[#All],[Type]],1,FALSE))=FALSE(),SUMIF(OFFSET(B323,1,0,50),B323,OFFSET(J323,1,0,50)),IF(F323="","",IF(ISERROR(VLOOKUP(F323,TræningsZoner!B:B,1,FALSE))=FALSE(),NormalTid,IF(F323="Stigningsløb",StigningsløbTid,IF(F323="Intervalløb",IntervalTid,IF(F323="Temposkift",TemposkiftTid,IF(F323="Konkurrenceløb",KonkurrenceløbTid,IF(F323="Distanceløb",DistanceløbTid,"Ukendt træningstype"))))))))</f>
        <v>10</v>
      </c>
      <c r="K323" s="37">
        <f ca="1">IF(ISERROR(VLOOKUP(F323,Table3[[#All],[Type]],1,FALSE))=FALSE(),SUMIF(OFFSET(B323,1,0,50),B323,OFFSET(K323,1,0,50)),IF(F323="","",IF(ISERROR(VLOOKUP(F323,TræningsZoner!B:B,1,FALSE))=FALSE(),NormalDistance,IF(F323="Stigningsløb",StigningsløbDistance,IF(F323="Intervalløb",IntervalDistance,IF(F323="Temposkift",TemposkiftDistance,IF(F323="konkurrenceløb",KonkurrenceløbDistance,IF(F323="Distanceløb",DistanceløbDistance,"Ukendt træningstype"))))))))</f>
        <v>1.5625</v>
      </c>
      <c r="L323" s="30"/>
      <c r="M323" s="31"/>
      <c r="N323" s="73"/>
    </row>
    <row r="324" spans="1:14" s="26" customFormat="1" hidden="1" outlineLevel="1" x14ac:dyDescent="0.25">
      <c r="A324" s="33"/>
      <c r="B324" s="34">
        <v>42766</v>
      </c>
      <c r="C324" s="30" t="str">
        <f t="shared" si="13"/>
        <v/>
      </c>
      <c r="D324" s="30" t="str">
        <f t="shared" si="14"/>
        <v/>
      </c>
      <c r="E324" s="30"/>
      <c r="F324" s="35" t="s">
        <v>23</v>
      </c>
      <c r="G324" s="35" t="s">
        <v>33</v>
      </c>
      <c r="H324" s="35" t="str">
        <f>IF(ISERROR(VLOOKUP(F324,Table3[[#All],[Type]],1,FALSE))=FALSE(),"",IF(F324="","",IFERROR(IFERROR(TræningsZone,StigningsløbZone),IF(F324="Intervalløb",IntervalZone,IF(F324="Temposkift",TemposkiftZone,IF(F324="Konkurrenceløb","N/A",IF(F324="Distanceløb",DistanceløbZone,"Ukendt træningstype")))))))</f>
        <v>Ae1</v>
      </c>
      <c r="I324" s="35" t="str">
        <f>IF(F324="Konkurrenceløb",KonkurrenceløbHastighed,IF(ISERROR(VLOOKUP(F324,Table3[[#All],[Type]],1,FALSE))=FALSE(),"",IF(F324="","",TræningsHastighed)))</f>
        <v>7:07,5</v>
      </c>
      <c r="J324" s="36">
        <f ca="1">IF(ISERROR(VLOOKUP(F324,Table3[[#All],[Type]],1,FALSE))=FALSE(),SUMIF(OFFSET(B324,1,0,50),B324,OFFSET(J324,1,0,50)),IF(F324="","",IF(ISERROR(VLOOKUP(F324,TræningsZoner!B:B,1,FALSE))=FALSE(),NormalTid,IF(F324="Stigningsløb",StigningsløbTid,IF(F324="Intervalløb",IntervalTid,IF(F324="Temposkift",TemposkiftTid,IF(F324="Konkurrenceløb",KonkurrenceløbTid,IF(F324="Distanceløb",DistanceløbTid,"Ukendt træningstype"))))))))</f>
        <v>20</v>
      </c>
      <c r="K324" s="37">
        <f ca="1">IF(ISERROR(VLOOKUP(F324,Table3[[#All],[Type]],1,FALSE))=FALSE(),SUMIF(OFFSET(B324,1,0,50),B324,OFFSET(K324,1,0,50)),IF(F324="","",IF(ISERROR(VLOOKUP(F324,TræningsZoner!B:B,1,FALSE))=FALSE(),NormalDistance,IF(F324="Stigningsløb",StigningsløbDistance,IF(F324="Intervalløb",IntervalDistance,IF(F324="Temposkift",TemposkiftDistance,IF(F324="konkurrenceløb",KonkurrenceløbDistance,IF(F324="Distanceløb",DistanceløbDistance,"Ukendt træningstype"))))))))</f>
        <v>2.807017543859649</v>
      </c>
      <c r="L324" s="30"/>
      <c r="M324" s="31"/>
      <c r="N324" s="73"/>
    </row>
    <row r="325" spans="1:14" collapsed="1" x14ac:dyDescent="0.25">
      <c r="A325" s="28">
        <f t="shared" si="12"/>
        <v>42765</v>
      </c>
      <c r="B325" s="29">
        <v>42765</v>
      </c>
      <c r="C325" s="30">
        <f t="shared" si="13"/>
        <v>6</v>
      </c>
      <c r="D325" s="30">
        <f t="shared" si="14"/>
        <v>2017</v>
      </c>
      <c r="E325" s="30" t="s">
        <v>75</v>
      </c>
      <c r="F325" s="31" t="s">
        <v>25</v>
      </c>
      <c r="G325" s="31"/>
      <c r="H325" s="31" t="str">
        <f>IF(ISERROR(VLOOKUP(F325,Table3[[#All],[Type]],1,FALSE))=FALSE(),"",IF(F325="","",IFERROR(IFERROR(TræningsZone,StigningsløbZone),IF(F325="Intervalløb",IntervalZone,IF(F325="Temposkift",TemposkiftZone,IF(F325="Konkurrenceløb","N/A",IF(F325="Distanceløb",DistanceløbZone,"Ukendt træningstype")))))))</f>
        <v/>
      </c>
      <c r="I325" s="31" t="str">
        <f>IF(F325="Konkurrenceløb",KonkurrenceløbHastighed,IF(ISERROR(VLOOKUP(F325,Table3[[#All],[Type]],1,FALSE))=FALSE(),"",IF(F325="","",TræningsHastighed)))</f>
        <v/>
      </c>
      <c r="J325" s="30">
        <f ca="1">IF(ISERROR(VLOOKUP(F325,Table3[[#All],[Type]],1,FALSE))=FALSE(),SUMIF(OFFSET(B325,1,0,50),B325,OFFSET(J325,1,0,50)),IF(F325="","",IF(ISERROR(VLOOKUP(F325,TræningsZoner!B:B,1,FALSE))=FALSE(),NormalTid,IF(F325="Stigningsløb",StigningsløbTid,IF(F325="Intervalløb",IntervalTid,IF(F325="Temposkift",TemposkiftTid,IF(F325="Konkurrenceløb",KonkurrenceløbTid,IF(F325="Distanceløb",DistanceløbTid,"Ukendt træningstype"))))))))</f>
        <v>82.367500000000007</v>
      </c>
      <c r="K325" s="32">
        <f ca="1">IF(ISERROR(VLOOKUP(F325,Table3[[#All],[Type]],1,FALSE))=FALSE(),SUMIF(OFFSET(B325,1,0,50),B325,OFFSET(K325,1,0,50)),IF(F325="","",IF(ISERROR(VLOOKUP(F325,TræningsZoner!B:B,1,FALSE))=FALSE(),NormalDistance,IF(F325="Stigningsløb",StigningsløbDistance,IF(F325="Intervalløb",IntervalDistance,IF(F325="Temposkift",TemposkiftDistance,IF(F325="konkurrenceløb",KonkurrenceløbDistance,IF(F325="Distanceløb",DistanceløbDistance,"Ukendt træningstype"))))))))</f>
        <v>12.010526315789473</v>
      </c>
      <c r="L325" s="30"/>
      <c r="M325" s="31"/>
      <c r="N325" s="73"/>
    </row>
    <row r="326" spans="1:14" s="26" customFormat="1" hidden="1" outlineLevel="1" x14ac:dyDescent="0.25">
      <c r="A326" s="35"/>
      <c r="B326" s="34">
        <v>42765</v>
      </c>
      <c r="C326" s="30" t="str">
        <f t="shared" si="13"/>
        <v/>
      </c>
      <c r="D326" s="35" t="str">
        <f t="shared" si="14"/>
        <v/>
      </c>
      <c r="E326" s="35"/>
      <c r="F326" s="35" t="s">
        <v>23</v>
      </c>
      <c r="G326" s="35" t="s">
        <v>26</v>
      </c>
      <c r="H326" s="35" t="str">
        <f>IF(ISERROR(VLOOKUP(F326,Table3[[#All],[Type]],1,FALSE))=FALSE(),"",IF(F326="","",IFERROR(IFERROR(TræningsZone,StigningsløbZone),IF(F326="Intervalløb",IntervalZone,IF(F326="Temposkift",TemposkiftZone,IF(F326="Konkurrenceløb","N/A",IF(F326="Distanceløb",DistanceløbZone,"Ukendt træningstype")))))))</f>
        <v>Ae1</v>
      </c>
      <c r="I326" s="35" t="str">
        <f>IF(F326="Konkurrenceløb",KonkurrenceløbHastighed,IF(ISERROR(VLOOKUP(F326,Table3[[#All],[Type]],1,FALSE))=FALSE(),"",IF(F326="","",TræningsHastighed)))</f>
        <v>7:07,5</v>
      </c>
      <c r="J326" s="35">
        <f ca="1">IF(ISERROR(VLOOKUP(F326,Table3[[#All],[Type]],1,FALSE))=FALSE(),SUMIF(OFFSET(B326,1,0,50),B326,OFFSET(J326,1,0,50)),IF(F326="","",IF(ISERROR(VLOOKUP(F326,TræningsZoner!B:B,1,FALSE))=FALSE(),NormalTid,IF(F326="Stigningsløb",StigningsløbTid,IF(F326="Intervalløb",IntervalTid,IF(F326="Temposkift",TemposkiftTid,IF(F326="Konkurrenceløb",KonkurrenceløbTid,IF(F326="Distanceløb",DistanceløbTid,"Ukendt træningstype"))))))))</f>
        <v>15</v>
      </c>
      <c r="K326" s="37">
        <f ca="1">IF(ISERROR(VLOOKUP(F326,Table3[[#All],[Type]],1,FALSE))=FALSE(),SUMIF(OFFSET(B326,1,0,50),B326,OFFSET(K326,1,0,50)),IF(F326="","",IF(ISERROR(VLOOKUP(F326,TræningsZoner!B:B,1,FALSE))=FALSE(),NormalDistance,IF(F326="Stigningsløb",StigningsløbDistance,IF(F326="Intervalløb",IntervalDistance,IF(F326="Temposkift",TemposkiftDistance,IF(F326="konkurrenceløb",KonkurrenceløbDistance,IF(F326="Distanceløb",DistanceløbDistance,"Ukendt træningstype"))))))))</f>
        <v>2.1052631578947367</v>
      </c>
      <c r="L326" s="35"/>
      <c r="M326" s="35"/>
      <c r="N326" s="35"/>
    </row>
    <row r="327" spans="1:14" s="26" customFormat="1" hidden="1" outlineLevel="1" x14ac:dyDescent="0.25">
      <c r="A327" s="35"/>
      <c r="B327" s="34">
        <v>42765</v>
      </c>
      <c r="C327" s="30" t="str">
        <f t="shared" si="13"/>
        <v/>
      </c>
      <c r="D327" s="35" t="str">
        <f t="shared" si="14"/>
        <v/>
      </c>
      <c r="E327" s="35"/>
      <c r="F327" s="35" t="s">
        <v>27</v>
      </c>
      <c r="G327" s="35" t="s">
        <v>28</v>
      </c>
      <c r="H327" s="35" t="str">
        <f>IF(ISERROR(VLOOKUP(F327,Table3[[#All],[Type]],1,FALSE))=FALSE(),"",IF(F327="","",IFERROR(IFERROR(TræningsZone,StigningsløbZone),IF(F327="Intervalløb",IntervalZone,IF(F327="Temposkift",TemposkiftZone,IF(F327="Konkurrenceløb","N/A",IF(F327="Distanceløb",DistanceløbZone,"Ukendt træningstype")))))))</f>
        <v>AT</v>
      </c>
      <c r="I327" s="35" t="str">
        <f>IF(F327="Konkurrenceløb",KonkurrenceløbHastighed,IF(ISERROR(VLOOKUP(F327,Table3[[#All],[Type]],1,FALSE))=FALSE(),"",IF(F327="","",TræningsHastighed)))</f>
        <v>5:56</v>
      </c>
      <c r="J327" s="35">
        <f ca="1">IF(ISERROR(VLOOKUP(F327,Table3[[#All],[Type]],1,FALSE))=FALSE(),SUMIF(OFFSET(B327,1,0,50),B327,OFFSET(J327,1,0,50)),IF(F327="","",IF(ISERROR(VLOOKUP(F327,TræningsZoner!B:B,1,FALSE))=FALSE(),NormalTid,IF(F327="Stigningsløb",StigningsløbTid,IF(F327="Intervalløb",IntervalTid,IF(F327="Temposkift",TemposkiftTid,IF(F327="Konkurrenceløb",KonkurrenceløbTid,IF(F327="Distanceløb",DistanceløbTid,"Ukendt træningstype"))))))))</f>
        <v>1.78</v>
      </c>
      <c r="K327" s="37">
        <f ca="1">IF(ISERROR(VLOOKUP(F327,Table3[[#All],[Type]],1,FALSE))=FALSE(),SUMIF(OFFSET(B327,1,0,50),B327,OFFSET(K327,1,0,50)),IF(F327="","",IF(ISERROR(VLOOKUP(F327,TræningsZoner!B:B,1,FALSE))=FALSE(),NormalDistance,IF(F327="Stigningsløb",StigningsløbDistance,IF(F327="Intervalløb",IntervalDistance,IF(F327="Temposkift",TemposkiftDistance,IF(F327="konkurrenceløb",KonkurrenceløbDistance,IF(F327="Distanceløb",DistanceløbDistance,"Ukendt træningstype"))))))))</f>
        <v>0.3</v>
      </c>
      <c r="L327" s="35"/>
      <c r="M327" s="35"/>
      <c r="N327" s="35"/>
    </row>
    <row r="328" spans="1:14" s="26" customFormat="1" hidden="1" outlineLevel="1" x14ac:dyDescent="0.25">
      <c r="A328" s="35"/>
      <c r="B328" s="34">
        <v>42765</v>
      </c>
      <c r="C328" s="30" t="str">
        <f t="shared" si="13"/>
        <v/>
      </c>
      <c r="D328" s="35" t="str">
        <f t="shared" si="14"/>
        <v/>
      </c>
      <c r="E328" s="35"/>
      <c r="F328" s="35" t="s">
        <v>29</v>
      </c>
      <c r="G328" s="35" t="s">
        <v>93</v>
      </c>
      <c r="H328" s="35" t="str">
        <f>IF(ISERROR(VLOOKUP(F328,Table3[[#All],[Type]],1,FALSE))=FALSE(),"",IF(F328="","",IFERROR(IFERROR(TræningsZone,StigningsløbZone),IF(F328="Intervalløb",IntervalZone,IF(F328="Temposkift",TemposkiftZone,IF(F328="Konkurrenceløb","N/A",IF(F328="Distanceløb",DistanceløbZone,"Ukendt træningstype")))))))</f>
        <v>AT</v>
      </c>
      <c r="I328" s="35" t="str">
        <f>IF(F328="Konkurrenceløb",KonkurrenceløbHastighed,IF(ISERROR(VLOOKUP(F328,Table3[[#All],[Type]],1,FALSE))=FALSE(),"",IF(F328="","",TræningsHastighed)))</f>
        <v>5:56</v>
      </c>
      <c r="J328" s="35">
        <f ca="1">IF(ISERROR(VLOOKUP(F328,Table3[[#All],[Type]],1,FALSE))=FALSE(),SUMIF(OFFSET(B328,1,0,50),B328,OFFSET(J328,1,0,50)),IF(F328="","",IF(ISERROR(VLOOKUP(F328,TræningsZoner!B:B,1,FALSE))=FALSE(),NormalTid,IF(F328="Stigningsløb",StigningsløbTid,IF(F328="Intervalløb",IntervalTid,IF(F328="Temposkift",TemposkiftTid,IF(F328="Konkurrenceløb",KonkurrenceløbTid,IF(F328="Distanceløb",DistanceløbTid,"Ukendt træningstype"))))))))</f>
        <v>50.587499999999999</v>
      </c>
      <c r="K328" s="37">
        <f ca="1">IF(ISERROR(VLOOKUP(F328,Table3[[#All],[Type]],1,FALSE))=FALSE(),SUMIF(OFFSET(B328,1,0,50),B328,OFFSET(K328,1,0,50)),IF(F328="","",IF(ISERROR(VLOOKUP(F328,TræningsZoner!B:B,1,FALSE))=FALSE(),NormalDistance,IF(F328="Stigningsløb",StigningsløbDistance,IF(F328="Intervalløb",IntervalDistance,IF(F328="Temposkift",TemposkiftDistance,IF(F328="konkurrenceløb",KonkurrenceløbDistance,IF(F328="Distanceløb",DistanceløbDistance,"Ukendt træningstype"))))))))</f>
        <v>7.5</v>
      </c>
      <c r="L328" s="35"/>
      <c r="M328" s="35"/>
      <c r="N328" s="35"/>
    </row>
    <row r="329" spans="1:14" s="26" customFormat="1" hidden="1" outlineLevel="1" x14ac:dyDescent="0.25">
      <c r="A329" s="35"/>
      <c r="B329" s="34">
        <v>42765</v>
      </c>
      <c r="C329" s="30" t="str">
        <f t="shared" si="13"/>
        <v/>
      </c>
      <c r="D329" s="35" t="str">
        <f t="shared" si="14"/>
        <v/>
      </c>
      <c r="E329" s="35"/>
      <c r="F329" s="35" t="s">
        <v>23</v>
      </c>
      <c r="G329" s="35" t="s">
        <v>26</v>
      </c>
      <c r="H329" s="35" t="str">
        <f>IF(ISERROR(VLOOKUP(F329,Table3[[#All],[Type]],1,FALSE))=FALSE(),"",IF(F329="","",IFERROR(IFERROR(TræningsZone,StigningsløbZone),IF(F329="Intervalløb",IntervalZone,IF(F329="Temposkift",TemposkiftZone,IF(F329="Konkurrenceløb","N/A",IF(F329="Distanceløb",DistanceløbZone,"Ukendt træningstype")))))))</f>
        <v>Ae1</v>
      </c>
      <c r="I329" s="35" t="str">
        <f>IF(F329="Konkurrenceløb",KonkurrenceløbHastighed,IF(ISERROR(VLOOKUP(F329,Table3[[#All],[Type]],1,FALSE))=FALSE(),"",IF(F329="","",TræningsHastighed)))</f>
        <v>7:07,5</v>
      </c>
      <c r="J329" s="35">
        <f ca="1">IF(ISERROR(VLOOKUP(F329,Table3[[#All],[Type]],1,FALSE))=FALSE(),SUMIF(OFFSET(B329,1,0,50),B329,OFFSET(J329,1,0,50)),IF(F329="","",IF(ISERROR(VLOOKUP(F329,TræningsZoner!B:B,1,FALSE))=FALSE(),NormalTid,IF(F329="Stigningsløb",StigningsløbTid,IF(F329="Intervalløb",IntervalTid,IF(F329="Temposkift",TemposkiftTid,IF(F329="Konkurrenceløb",KonkurrenceløbTid,IF(F329="Distanceløb",DistanceløbTid,"Ukendt træningstype"))))))))</f>
        <v>15</v>
      </c>
      <c r="K329" s="37">
        <f ca="1">IF(ISERROR(VLOOKUP(F329,Table3[[#All],[Type]],1,FALSE))=FALSE(),SUMIF(OFFSET(B329,1,0,50),B329,OFFSET(K329,1,0,50)),IF(F329="","",IF(ISERROR(VLOOKUP(F329,TræningsZoner!B:B,1,FALSE))=FALSE(),NormalDistance,IF(F329="Stigningsløb",StigningsløbDistance,IF(F329="Intervalløb",IntervalDistance,IF(F329="Temposkift",TemposkiftDistance,IF(F329="konkurrenceløb",KonkurrenceløbDistance,IF(F329="Distanceløb",DistanceløbDistance,"Ukendt træningstype"))))))))</f>
        <v>2.1052631578947367</v>
      </c>
      <c r="L329" s="35"/>
      <c r="M329" s="35"/>
      <c r="N329" s="35"/>
    </row>
    <row r="330" spans="1:14" collapsed="1" x14ac:dyDescent="0.25">
      <c r="A330" s="11"/>
      <c r="B330" s="18"/>
      <c r="C330" s="25"/>
      <c r="D330" s="25"/>
      <c r="E330" s="25"/>
      <c r="F330" s="1"/>
      <c r="G330" s="1"/>
      <c r="H330" s="1"/>
      <c r="I330" s="1"/>
      <c r="J330" s="25"/>
      <c r="K330" s="21"/>
    </row>
    <row r="331" spans="1:14" x14ac:dyDescent="0.25">
      <c r="A331" s="11"/>
      <c r="B331" s="18"/>
      <c r="C331" s="25"/>
      <c r="D331" s="25"/>
      <c r="E331" s="25"/>
      <c r="F331" s="1"/>
      <c r="G331" s="1"/>
      <c r="H331" s="1"/>
      <c r="I331" s="1"/>
      <c r="J331" s="25"/>
      <c r="K331" s="21"/>
    </row>
    <row r="332" spans="1:14" x14ac:dyDescent="0.25">
      <c r="A332" s="11"/>
      <c r="B332" s="18"/>
      <c r="C332" s="25"/>
      <c r="D332" s="25"/>
      <c r="E332" s="25"/>
      <c r="F332" s="1"/>
      <c r="G332" s="1"/>
      <c r="H332" s="1"/>
      <c r="I332" s="1"/>
      <c r="J332" s="25"/>
      <c r="K332" s="21"/>
    </row>
    <row r="333" spans="1:14" x14ac:dyDescent="0.25">
      <c r="A333" s="11"/>
      <c r="B333" s="18"/>
      <c r="C333" s="25"/>
      <c r="D333" s="25"/>
      <c r="E333" s="25"/>
      <c r="F333" s="1"/>
      <c r="G333" s="1"/>
      <c r="H333" s="1"/>
      <c r="I333" s="1"/>
      <c r="J333" s="25"/>
      <c r="K333" s="21"/>
    </row>
    <row r="334" spans="1:14" x14ac:dyDescent="0.25">
      <c r="A334" s="11"/>
      <c r="B334" s="18"/>
      <c r="C334" s="25"/>
      <c r="D334" s="25"/>
      <c r="E334" s="25"/>
      <c r="F334" s="1"/>
      <c r="G334" s="1"/>
      <c r="H334" s="1"/>
      <c r="I334" s="1"/>
      <c r="J334" s="25"/>
      <c r="K334" s="21"/>
    </row>
    <row r="335" spans="1:14" x14ac:dyDescent="0.25">
      <c r="A335" s="11"/>
      <c r="B335" s="18"/>
      <c r="C335" s="25"/>
      <c r="D335" s="25"/>
      <c r="E335" s="25"/>
      <c r="F335" s="1"/>
      <c r="G335" s="1"/>
      <c r="H335" s="1"/>
      <c r="I335" s="1"/>
      <c r="J335" s="25"/>
      <c r="K335" s="21"/>
    </row>
    <row r="336" spans="1:14" x14ac:dyDescent="0.25">
      <c r="A336" s="11"/>
      <c r="B336" s="18"/>
      <c r="C336" s="25"/>
      <c r="D336" s="25"/>
      <c r="E336" s="25"/>
      <c r="F336" s="1"/>
      <c r="G336" s="1"/>
      <c r="H336" s="1"/>
      <c r="I336" s="1"/>
      <c r="J336" s="25"/>
      <c r="K336" s="21"/>
    </row>
    <row r="337" spans="1:15" x14ac:dyDescent="0.25">
      <c r="A337" s="11"/>
      <c r="B337" s="18"/>
      <c r="C337" s="25"/>
      <c r="D337" s="25"/>
      <c r="E337" s="25"/>
      <c r="F337" s="1"/>
      <c r="G337" s="1"/>
      <c r="H337" s="1"/>
      <c r="I337" s="1"/>
      <c r="J337" s="25"/>
      <c r="K337" s="21"/>
    </row>
    <row r="338" spans="1:15" x14ac:dyDescent="0.25">
      <c r="A338" s="11"/>
      <c r="B338" s="18"/>
      <c r="C338" s="25"/>
      <c r="D338" s="25"/>
      <c r="E338" s="25"/>
      <c r="F338" s="1"/>
      <c r="G338" s="1"/>
      <c r="H338" s="1"/>
      <c r="I338" s="1"/>
      <c r="J338" s="25"/>
      <c r="K338" s="21"/>
    </row>
    <row r="339" spans="1:15" x14ac:dyDescent="0.25">
      <c r="A339" s="11"/>
      <c r="B339" s="18"/>
      <c r="C339" s="25"/>
      <c r="D339" s="25"/>
      <c r="E339" s="25"/>
      <c r="F339" s="1"/>
      <c r="G339" s="1"/>
      <c r="H339" s="1"/>
      <c r="I339" s="1"/>
      <c r="J339" s="25"/>
      <c r="K339" s="21"/>
    </row>
    <row r="340" spans="1:15" x14ac:dyDescent="0.25">
      <c r="A340" s="11"/>
      <c r="B340" s="18"/>
      <c r="C340" s="25"/>
      <c r="D340" s="25"/>
      <c r="E340" s="25"/>
      <c r="F340" s="1"/>
      <c r="G340" s="1"/>
      <c r="H340" s="1"/>
      <c r="I340" s="1"/>
      <c r="J340" s="25"/>
      <c r="K340" s="21"/>
    </row>
    <row r="341" spans="1:15" x14ac:dyDescent="0.25">
      <c r="A341" s="11"/>
      <c r="B341" s="18"/>
      <c r="C341" s="25"/>
      <c r="D341" s="25"/>
      <c r="E341" s="25"/>
      <c r="F341" s="1"/>
      <c r="G341" s="1"/>
      <c r="H341" s="1"/>
      <c r="I341" s="1"/>
      <c r="J341" s="25"/>
      <c r="K341" s="21"/>
    </row>
    <row r="342" spans="1:15" x14ac:dyDescent="0.25">
      <c r="A342" s="11"/>
      <c r="B342" s="18"/>
      <c r="C342" s="25"/>
      <c r="D342" s="25"/>
      <c r="E342" s="25"/>
      <c r="F342" s="1"/>
      <c r="G342" s="1"/>
      <c r="H342" s="1"/>
      <c r="I342" s="1"/>
      <c r="J342" s="25"/>
      <c r="K342" s="21"/>
    </row>
    <row r="343" spans="1:15" s="25" customFormat="1" x14ac:dyDescent="0.25">
      <c r="A343" s="11"/>
      <c r="B343" s="18"/>
      <c r="F343" s="1"/>
      <c r="G343" s="1"/>
      <c r="H343" s="1"/>
      <c r="I343" s="1"/>
      <c r="K343" s="21"/>
      <c r="M343" s="1"/>
      <c r="N343" s="71"/>
      <c r="O343"/>
    </row>
    <row r="344" spans="1:15" s="25" customFormat="1" x14ac:dyDescent="0.25">
      <c r="A344" s="11"/>
      <c r="B344" s="18"/>
      <c r="F344" s="1"/>
      <c r="G344" s="1"/>
      <c r="H344" s="1"/>
      <c r="I344" s="1"/>
      <c r="K344" s="21"/>
      <c r="M344" s="1"/>
      <c r="N344" s="71"/>
      <c r="O344"/>
    </row>
    <row r="345" spans="1:15" s="25" customFormat="1" x14ac:dyDescent="0.25">
      <c r="A345" s="11"/>
      <c r="B345" s="18"/>
      <c r="F345" s="1"/>
      <c r="G345" s="1"/>
      <c r="H345" s="1"/>
      <c r="I345" s="1"/>
      <c r="K345" s="21"/>
      <c r="M345" s="1"/>
      <c r="N345" s="71"/>
      <c r="O345"/>
    </row>
    <row r="346" spans="1:15" s="25" customFormat="1" x14ac:dyDescent="0.25">
      <c r="A346" s="11"/>
      <c r="B346" s="18"/>
      <c r="F346" s="1"/>
      <c r="G346" s="1"/>
      <c r="H346" s="1"/>
      <c r="I346" s="1"/>
      <c r="K346" s="21"/>
      <c r="M346" s="1"/>
      <c r="N346" s="71"/>
      <c r="O346"/>
    </row>
    <row r="347" spans="1:15" s="25" customFormat="1" x14ac:dyDescent="0.25">
      <c r="A347" s="11"/>
      <c r="B347" s="18"/>
      <c r="F347" s="1"/>
      <c r="G347" s="1"/>
      <c r="H347" s="1"/>
      <c r="I347" s="1"/>
      <c r="K347" s="21"/>
      <c r="M347" s="1"/>
      <c r="N347" s="71"/>
      <c r="O347"/>
    </row>
    <row r="348" spans="1:15" s="25" customFormat="1" x14ac:dyDescent="0.25">
      <c r="A348" s="11"/>
      <c r="B348" s="18"/>
      <c r="F348" s="1"/>
      <c r="G348" s="1"/>
      <c r="H348" s="1"/>
      <c r="I348" s="1"/>
      <c r="K348" s="21"/>
      <c r="M348" s="1"/>
      <c r="N348" s="71"/>
      <c r="O348"/>
    </row>
    <row r="349" spans="1:15" s="25" customFormat="1" x14ac:dyDescent="0.25">
      <c r="A349" s="11"/>
      <c r="B349" s="18"/>
      <c r="F349" s="1"/>
      <c r="G349" s="1"/>
      <c r="H349" s="1"/>
      <c r="I349" s="1"/>
      <c r="K349" s="21"/>
      <c r="M349" s="1"/>
      <c r="N349" s="71"/>
      <c r="O349"/>
    </row>
    <row r="350" spans="1:15" s="25" customFormat="1" x14ac:dyDescent="0.25">
      <c r="A350" s="11"/>
      <c r="B350" s="18"/>
      <c r="F350" s="1"/>
      <c r="G350" s="1"/>
      <c r="H350" s="1"/>
      <c r="I350" s="1"/>
      <c r="K350" s="21"/>
      <c r="M350" s="1"/>
      <c r="N350" s="71"/>
      <c r="O350"/>
    </row>
    <row r="351" spans="1:15" s="25" customFormat="1" x14ac:dyDescent="0.25">
      <c r="A351" s="11"/>
      <c r="B351" s="18"/>
      <c r="F351" s="1"/>
      <c r="G351" s="1"/>
      <c r="H351" s="1"/>
      <c r="I351" s="1"/>
      <c r="K351" s="21"/>
      <c r="M351" s="1"/>
      <c r="N351" s="71"/>
      <c r="O351"/>
    </row>
    <row r="352" spans="1:15" s="25" customFormat="1" x14ac:dyDescent="0.25">
      <c r="A352" s="11"/>
      <c r="B352" s="18"/>
      <c r="F352" s="1"/>
      <c r="G352" s="1"/>
      <c r="H352" s="1"/>
      <c r="I352" s="1"/>
      <c r="K352" s="21"/>
      <c r="M352" s="1"/>
      <c r="N352" s="71"/>
      <c r="O352"/>
    </row>
    <row r="353" spans="1:15" s="25" customFormat="1" x14ac:dyDescent="0.25">
      <c r="A353" s="11"/>
      <c r="B353" s="18"/>
      <c r="F353" s="1"/>
      <c r="G353" s="1"/>
      <c r="H353" s="1"/>
      <c r="I353" s="1"/>
      <c r="K353" s="21"/>
      <c r="M353" s="1"/>
      <c r="N353" s="71"/>
      <c r="O353"/>
    </row>
    <row r="354" spans="1:15" s="25" customFormat="1" x14ac:dyDescent="0.25">
      <c r="A354" s="11"/>
      <c r="B354" s="18"/>
      <c r="F354" s="1"/>
      <c r="G354" s="1"/>
      <c r="H354" s="1"/>
      <c r="I354" s="1"/>
      <c r="K354" s="21"/>
      <c r="M354" s="1"/>
      <c r="N354" s="71"/>
      <c r="O354"/>
    </row>
    <row r="355" spans="1:15" s="25" customFormat="1" x14ac:dyDescent="0.25">
      <c r="A355" s="11"/>
      <c r="B355" s="18"/>
      <c r="F355" s="1"/>
      <c r="G355" s="1"/>
      <c r="H355" s="1"/>
      <c r="I355" s="1"/>
      <c r="K355" s="21"/>
      <c r="M355" s="1"/>
      <c r="N355" s="71"/>
      <c r="O355"/>
    </row>
    <row r="356" spans="1:15" s="25" customFormat="1" x14ac:dyDescent="0.25">
      <c r="A356" s="11"/>
      <c r="B356" s="18"/>
      <c r="F356" s="1"/>
      <c r="G356" s="1"/>
      <c r="H356" s="1"/>
      <c r="I356" s="1"/>
      <c r="K356" s="21"/>
      <c r="M356" s="1"/>
      <c r="N356" s="71"/>
      <c r="O356"/>
    </row>
    <row r="357" spans="1:15" s="25" customFormat="1" x14ac:dyDescent="0.25">
      <c r="A357" s="11"/>
      <c r="B357" s="18"/>
      <c r="F357" s="1"/>
      <c r="G357" s="1"/>
      <c r="H357" s="1"/>
      <c r="I357" s="1"/>
      <c r="K357" s="21"/>
      <c r="M357" s="1"/>
      <c r="N357" s="71"/>
      <c r="O357"/>
    </row>
    <row r="358" spans="1:15" s="25" customFormat="1" x14ac:dyDescent="0.25">
      <c r="A358" s="11"/>
      <c r="B358" s="18"/>
      <c r="F358" s="1"/>
      <c r="G358" s="1"/>
      <c r="H358" s="1"/>
      <c r="I358" s="1"/>
      <c r="K358" s="21"/>
      <c r="M358" s="1"/>
      <c r="N358" s="71"/>
      <c r="O358"/>
    </row>
    <row r="359" spans="1:15" s="25" customFormat="1" x14ac:dyDescent="0.25">
      <c r="A359" s="11"/>
      <c r="B359" s="18"/>
      <c r="F359" s="1"/>
      <c r="G359" s="1"/>
      <c r="H359" s="1"/>
      <c r="I359" s="1"/>
      <c r="K359" s="21"/>
      <c r="M359" s="1"/>
      <c r="N359" s="71"/>
      <c r="O359"/>
    </row>
    <row r="360" spans="1:15" s="25" customFormat="1" x14ac:dyDescent="0.25">
      <c r="A360" s="11"/>
      <c r="B360" s="18"/>
      <c r="F360" s="1"/>
      <c r="G360" s="1"/>
      <c r="H360" s="1"/>
      <c r="I360" s="1"/>
      <c r="K360" s="21"/>
      <c r="M360" s="1"/>
      <c r="N360" s="71"/>
      <c r="O360"/>
    </row>
    <row r="361" spans="1:15" s="25" customFormat="1" x14ac:dyDescent="0.25">
      <c r="A361" s="11"/>
      <c r="B361" s="18"/>
      <c r="F361" s="1"/>
      <c r="G361" s="1"/>
      <c r="H361" s="1"/>
      <c r="I361" s="1"/>
      <c r="K361" s="21"/>
      <c r="M361" s="1"/>
      <c r="N361" s="71"/>
      <c r="O361"/>
    </row>
    <row r="362" spans="1:15" s="25" customFormat="1" x14ac:dyDescent="0.25">
      <c r="A362" s="11"/>
      <c r="B362" s="18"/>
      <c r="F362" s="1"/>
      <c r="G362" s="1"/>
      <c r="H362" s="1"/>
      <c r="I362" s="1"/>
      <c r="K362" s="21"/>
      <c r="M362" s="1"/>
      <c r="N362" s="71"/>
      <c r="O362"/>
    </row>
    <row r="363" spans="1:15" s="25" customFormat="1" x14ac:dyDescent="0.25">
      <c r="A363" s="11"/>
      <c r="B363" s="18"/>
      <c r="F363" s="1"/>
      <c r="G363" s="1"/>
      <c r="H363" s="1"/>
      <c r="I363" s="1"/>
      <c r="K363" s="21"/>
      <c r="M363" s="1"/>
      <c r="N363" s="71"/>
      <c r="O363"/>
    </row>
    <row r="364" spans="1:15" s="25" customFormat="1" x14ac:dyDescent="0.25">
      <c r="A364" s="11"/>
      <c r="B364" s="18"/>
      <c r="F364" s="1"/>
      <c r="G364" s="1"/>
      <c r="H364" s="1"/>
      <c r="I364" s="1"/>
      <c r="K364" s="21"/>
      <c r="M364" s="1"/>
      <c r="N364" s="71"/>
      <c r="O364"/>
    </row>
    <row r="365" spans="1:15" s="25" customFormat="1" x14ac:dyDescent="0.25">
      <c r="A365" s="11"/>
      <c r="B365" s="18"/>
      <c r="F365" s="1"/>
      <c r="G365" s="1"/>
      <c r="H365" s="1"/>
      <c r="I365" s="1"/>
      <c r="K365" s="21"/>
      <c r="M365" s="1"/>
      <c r="N365" s="71"/>
      <c r="O365"/>
    </row>
    <row r="366" spans="1:15" s="25" customFormat="1" x14ac:dyDescent="0.25">
      <c r="A366" s="11"/>
      <c r="B366" s="18"/>
      <c r="F366" s="1"/>
      <c r="G366" s="1"/>
      <c r="H366" s="1"/>
      <c r="I366" s="1"/>
      <c r="K366" s="21"/>
      <c r="M366" s="1"/>
      <c r="N366" s="71"/>
      <c r="O366"/>
    </row>
    <row r="367" spans="1:15" s="25" customFormat="1" x14ac:dyDescent="0.25">
      <c r="A367" s="11"/>
      <c r="B367" s="18"/>
      <c r="F367" s="1"/>
      <c r="G367" s="1"/>
      <c r="H367" s="1"/>
      <c r="I367" s="1"/>
      <c r="K367" s="21"/>
      <c r="M367" s="1"/>
      <c r="N367" s="71"/>
      <c r="O367"/>
    </row>
    <row r="368" spans="1:15" s="25" customFormat="1" x14ac:dyDescent="0.25">
      <c r="A368" s="11"/>
      <c r="B368" s="18"/>
      <c r="F368" s="1"/>
      <c r="G368" s="1"/>
      <c r="H368" s="1"/>
      <c r="I368" s="1"/>
      <c r="K368" s="21"/>
      <c r="M368" s="1"/>
      <c r="N368" s="71"/>
      <c r="O368"/>
    </row>
    <row r="369" spans="1:15" s="25" customFormat="1" x14ac:dyDescent="0.25">
      <c r="A369" s="11"/>
      <c r="B369" s="18"/>
      <c r="F369" s="1"/>
      <c r="G369" s="1"/>
      <c r="H369" s="1"/>
      <c r="I369" s="1"/>
      <c r="K369" s="21"/>
      <c r="M369" s="1"/>
      <c r="N369" s="71"/>
      <c r="O369"/>
    </row>
    <row r="370" spans="1:15" s="25" customFormat="1" x14ac:dyDescent="0.25">
      <c r="A370" s="11"/>
      <c r="B370" s="18"/>
      <c r="F370" s="1"/>
      <c r="G370" s="1"/>
      <c r="H370" s="1"/>
      <c r="I370" s="1"/>
      <c r="K370" s="21"/>
      <c r="M370" s="1"/>
      <c r="N370" s="71"/>
      <c r="O370"/>
    </row>
    <row r="371" spans="1:15" s="25" customFormat="1" x14ac:dyDescent="0.25">
      <c r="A371" s="11"/>
      <c r="B371" s="18"/>
      <c r="F371" s="1"/>
      <c r="G371" s="1"/>
      <c r="H371" s="1"/>
      <c r="I371" s="1"/>
      <c r="K371" s="21"/>
      <c r="M371" s="1"/>
      <c r="N371" s="71"/>
      <c r="O371"/>
    </row>
    <row r="372" spans="1:15" s="25" customFormat="1" x14ac:dyDescent="0.25">
      <c r="A372" s="11"/>
      <c r="B372" s="18"/>
      <c r="F372" s="1"/>
      <c r="G372" s="1"/>
      <c r="H372" s="1"/>
      <c r="I372" s="1"/>
      <c r="K372" s="21"/>
      <c r="M372" s="1"/>
      <c r="N372" s="71"/>
      <c r="O372"/>
    </row>
    <row r="373" spans="1:15" s="25" customFormat="1" x14ac:dyDescent="0.25">
      <c r="A373" s="11"/>
      <c r="B373" s="18"/>
      <c r="F373" s="1"/>
      <c r="G373" s="1"/>
      <c r="H373" s="1"/>
      <c r="I373" s="1"/>
      <c r="K373" s="21"/>
      <c r="M373" s="1"/>
      <c r="N373" s="71"/>
      <c r="O373"/>
    </row>
    <row r="374" spans="1:15" s="25" customFormat="1" x14ac:dyDescent="0.25">
      <c r="A374" s="11"/>
      <c r="B374" s="18"/>
      <c r="F374" s="1"/>
      <c r="G374" s="1"/>
      <c r="H374" s="1"/>
      <c r="I374" s="1"/>
      <c r="K374" s="21"/>
      <c r="M374" s="1"/>
      <c r="N374" s="71"/>
      <c r="O374"/>
    </row>
    <row r="375" spans="1:15" s="25" customFormat="1" x14ac:dyDescent="0.25">
      <c r="A375" s="11"/>
      <c r="B375" s="18"/>
      <c r="F375" s="1"/>
      <c r="G375" s="1"/>
      <c r="H375" s="1"/>
      <c r="I375" s="1"/>
      <c r="K375" s="21"/>
      <c r="M375" s="1"/>
      <c r="N375" s="71"/>
      <c r="O375"/>
    </row>
    <row r="376" spans="1:15" s="25" customFormat="1" x14ac:dyDescent="0.25">
      <c r="A376" s="11"/>
      <c r="B376" s="18"/>
      <c r="F376" s="1"/>
      <c r="G376" s="1"/>
      <c r="H376" s="1"/>
      <c r="I376" s="1"/>
      <c r="K376" s="21"/>
      <c r="M376" s="1"/>
      <c r="N376" s="71"/>
      <c r="O376"/>
    </row>
    <row r="377" spans="1:15" s="25" customFormat="1" x14ac:dyDescent="0.25">
      <c r="A377" s="11"/>
      <c r="B377" s="18"/>
      <c r="F377" s="1"/>
      <c r="G377" s="1"/>
      <c r="H377" s="1"/>
      <c r="I377" s="1"/>
      <c r="K377" s="21"/>
      <c r="M377" s="1"/>
      <c r="N377" s="71"/>
      <c r="O377"/>
    </row>
    <row r="378" spans="1:15" s="25" customFormat="1" x14ac:dyDescent="0.25">
      <c r="A378" s="11"/>
      <c r="B378" s="18"/>
      <c r="F378" s="1"/>
      <c r="G378" s="1"/>
      <c r="H378" s="1"/>
      <c r="I378" s="1"/>
      <c r="K378" s="21"/>
      <c r="M378" s="1"/>
      <c r="N378" s="71"/>
      <c r="O378"/>
    </row>
    <row r="379" spans="1:15" s="25" customFormat="1" x14ac:dyDescent="0.25">
      <c r="A379" s="11"/>
      <c r="B379" s="18"/>
      <c r="F379" s="1"/>
      <c r="G379" s="1"/>
      <c r="H379" s="1"/>
      <c r="I379" s="1"/>
      <c r="K379" s="21"/>
      <c r="M379" s="1"/>
      <c r="N379" s="71"/>
      <c r="O379"/>
    </row>
    <row r="380" spans="1:15" s="25" customFormat="1" x14ac:dyDescent="0.25">
      <c r="A380" s="11"/>
      <c r="B380" s="18"/>
      <c r="F380" s="1"/>
      <c r="G380" s="1"/>
      <c r="H380" s="1"/>
      <c r="I380" s="1"/>
      <c r="K380" s="21"/>
      <c r="M380" s="1"/>
      <c r="N380" s="71"/>
      <c r="O380"/>
    </row>
    <row r="381" spans="1:15" s="25" customFormat="1" x14ac:dyDescent="0.25">
      <c r="A381" s="11"/>
      <c r="B381" s="18"/>
      <c r="F381" s="1"/>
      <c r="G381" s="1"/>
      <c r="H381" s="1"/>
      <c r="I381" s="1"/>
      <c r="K381" s="21"/>
      <c r="M381" s="1"/>
      <c r="N381" s="71"/>
      <c r="O381"/>
    </row>
    <row r="382" spans="1:15" s="25" customFormat="1" x14ac:dyDescent="0.25">
      <c r="A382" s="11"/>
      <c r="B382" s="18"/>
      <c r="F382" s="1"/>
      <c r="G382" s="1"/>
      <c r="H382" s="1"/>
      <c r="I382" s="1"/>
      <c r="K382" s="21"/>
      <c r="M382" s="1"/>
      <c r="N382" s="71"/>
      <c r="O382"/>
    </row>
    <row r="383" spans="1:15" s="25" customFormat="1" x14ac:dyDescent="0.25">
      <c r="A383" s="11"/>
      <c r="B383" s="18"/>
      <c r="F383" s="1"/>
      <c r="G383" s="1"/>
      <c r="H383" s="1"/>
      <c r="I383" s="1"/>
      <c r="K383" s="21"/>
      <c r="M383" s="1"/>
      <c r="N383" s="71"/>
      <c r="O383"/>
    </row>
    <row r="384" spans="1:15" s="25" customFormat="1" x14ac:dyDescent="0.25">
      <c r="A384" s="11"/>
      <c r="B384" s="18"/>
      <c r="F384" s="1"/>
      <c r="G384" s="1"/>
      <c r="H384" s="1"/>
      <c r="I384" s="1"/>
      <c r="K384" s="21"/>
      <c r="M384" s="1"/>
      <c r="N384" s="71"/>
      <c r="O384"/>
    </row>
    <row r="385" spans="1:15" s="25" customFormat="1" x14ac:dyDescent="0.25">
      <c r="A385" s="11"/>
      <c r="B385" s="18"/>
      <c r="F385" s="1"/>
      <c r="G385" s="1"/>
      <c r="H385" s="1"/>
      <c r="I385" s="1"/>
      <c r="K385" s="21"/>
      <c r="M385" s="1"/>
      <c r="N385" s="71"/>
      <c r="O385"/>
    </row>
    <row r="386" spans="1:15" s="25" customFormat="1" x14ac:dyDescent="0.25">
      <c r="A386" s="11"/>
      <c r="B386" s="18"/>
      <c r="F386" s="1"/>
      <c r="G386" s="1"/>
      <c r="H386" s="1"/>
      <c r="I386" s="1"/>
      <c r="K386" s="21"/>
      <c r="M386" s="1"/>
      <c r="N386" s="71"/>
      <c r="O386"/>
    </row>
    <row r="387" spans="1:15" s="25" customFormat="1" x14ac:dyDescent="0.25">
      <c r="A387" s="11"/>
      <c r="B387" s="18"/>
      <c r="F387" s="1"/>
      <c r="G387" s="1"/>
      <c r="H387" s="1"/>
      <c r="I387" s="1"/>
      <c r="K387" s="21"/>
      <c r="M387" s="1"/>
      <c r="N387" s="71"/>
      <c r="O387"/>
    </row>
    <row r="388" spans="1:15" s="25" customFormat="1" x14ac:dyDescent="0.25">
      <c r="A388" s="11"/>
      <c r="B388" s="18"/>
      <c r="F388" s="1"/>
      <c r="G388" s="1"/>
      <c r="H388" s="1"/>
      <c r="I388" s="1"/>
      <c r="K388" s="21"/>
      <c r="M388" s="1"/>
      <c r="N388" s="71"/>
      <c r="O388"/>
    </row>
    <row r="389" spans="1:15" s="25" customFormat="1" x14ac:dyDescent="0.25">
      <c r="A389" s="11"/>
      <c r="B389" s="18"/>
      <c r="F389" s="1"/>
      <c r="G389" s="1"/>
      <c r="H389" s="1"/>
      <c r="I389" s="1"/>
      <c r="K389" s="21"/>
      <c r="M389" s="1"/>
      <c r="N389" s="71"/>
      <c r="O389"/>
    </row>
    <row r="390" spans="1:15" s="25" customFormat="1" x14ac:dyDescent="0.25">
      <c r="A390" s="11"/>
      <c r="B390" s="18"/>
      <c r="F390" s="1"/>
      <c r="G390" s="1"/>
      <c r="H390" s="1"/>
      <c r="I390" s="1"/>
      <c r="K390" s="21"/>
      <c r="M390" s="1"/>
      <c r="N390" s="71"/>
      <c r="O390"/>
    </row>
    <row r="391" spans="1:15" s="25" customFormat="1" x14ac:dyDescent="0.25">
      <c r="A391" s="11"/>
      <c r="B391" s="18"/>
      <c r="F391" s="1"/>
      <c r="G391" s="1"/>
      <c r="H391" s="1"/>
      <c r="I391" s="1"/>
      <c r="K391" s="21"/>
      <c r="M391" s="1"/>
      <c r="N391" s="71"/>
      <c r="O391"/>
    </row>
    <row r="392" spans="1:15" s="25" customFormat="1" x14ac:dyDescent="0.25">
      <c r="A392" s="11"/>
      <c r="B392" s="18"/>
      <c r="F392" s="1"/>
      <c r="G392" s="1"/>
      <c r="H392" s="1"/>
      <c r="I392" s="1"/>
      <c r="K392" s="21"/>
      <c r="M392" s="1"/>
      <c r="N392" s="71"/>
      <c r="O392"/>
    </row>
    <row r="393" spans="1:15" s="25" customFormat="1" x14ac:dyDescent="0.25">
      <c r="A393" s="11"/>
      <c r="B393" s="18"/>
      <c r="F393" s="1"/>
      <c r="G393" s="1"/>
      <c r="H393" s="1"/>
      <c r="I393" s="1"/>
      <c r="K393" s="21"/>
      <c r="M393" s="1"/>
      <c r="N393" s="71"/>
      <c r="O393"/>
    </row>
    <row r="394" spans="1:15" s="25" customFormat="1" x14ac:dyDescent="0.25">
      <c r="A394" s="11"/>
      <c r="B394" s="18"/>
      <c r="F394" s="1"/>
      <c r="G394" s="1"/>
      <c r="H394" s="1"/>
      <c r="I394" s="1"/>
      <c r="K394" s="21"/>
      <c r="M394" s="1"/>
      <c r="N394" s="71"/>
      <c r="O394"/>
    </row>
    <row r="395" spans="1:15" s="25" customFormat="1" x14ac:dyDescent="0.25">
      <c r="A395" s="11"/>
      <c r="B395" s="18"/>
      <c r="F395" s="1"/>
      <c r="G395" s="1"/>
      <c r="H395" s="1"/>
      <c r="I395" s="1"/>
      <c r="K395" s="21"/>
      <c r="M395" s="1"/>
      <c r="N395" s="71"/>
      <c r="O395"/>
    </row>
    <row r="396" spans="1:15" s="25" customFormat="1" x14ac:dyDescent="0.25">
      <c r="A396" s="11"/>
      <c r="B396" s="18"/>
      <c r="F396" s="1"/>
      <c r="G396" s="1"/>
      <c r="H396" s="1"/>
      <c r="I396" s="1"/>
      <c r="K396" s="21"/>
      <c r="M396" s="1"/>
      <c r="N396" s="71"/>
      <c r="O396"/>
    </row>
    <row r="397" spans="1:15" s="25" customFormat="1" x14ac:dyDescent="0.25">
      <c r="A397" s="11"/>
      <c r="B397" s="18"/>
      <c r="F397" s="1"/>
      <c r="G397" s="1"/>
      <c r="H397" s="1"/>
      <c r="I397" s="1"/>
      <c r="K397" s="21"/>
      <c r="M397" s="1"/>
      <c r="N397" s="71"/>
      <c r="O397"/>
    </row>
    <row r="398" spans="1:15" s="25" customFormat="1" x14ac:dyDescent="0.25">
      <c r="A398" s="11"/>
      <c r="B398" s="18"/>
      <c r="F398" s="1"/>
      <c r="G398" s="1"/>
      <c r="H398" s="1"/>
      <c r="I398" s="1"/>
      <c r="K398" s="21"/>
      <c r="M398" s="1"/>
      <c r="N398" s="71"/>
      <c r="O398"/>
    </row>
    <row r="399" spans="1:15" s="25" customFormat="1" x14ac:dyDescent="0.25">
      <c r="A399" s="11"/>
      <c r="B399" s="18"/>
      <c r="F399" s="1"/>
      <c r="G399" s="1"/>
      <c r="H399" s="1"/>
      <c r="I399" s="1"/>
      <c r="K399" s="21"/>
      <c r="M399" s="1"/>
      <c r="N399" s="71"/>
      <c r="O399"/>
    </row>
    <row r="400" spans="1:15" s="25" customFormat="1" x14ac:dyDescent="0.25">
      <c r="A400" s="11"/>
      <c r="B400" s="18"/>
      <c r="F400" s="1"/>
      <c r="G400" s="1"/>
      <c r="H400" s="1"/>
      <c r="I400" s="1"/>
      <c r="K400" s="21"/>
      <c r="M400" s="1"/>
      <c r="N400" s="71"/>
      <c r="O400"/>
    </row>
    <row r="401" spans="1:15" s="25" customFormat="1" x14ac:dyDescent="0.25">
      <c r="A401" s="11"/>
      <c r="B401" s="18"/>
      <c r="F401" s="1"/>
      <c r="G401" s="1"/>
      <c r="H401" s="1"/>
      <c r="I401" s="1"/>
      <c r="K401" s="21"/>
      <c r="M401" s="1"/>
      <c r="N401" s="71"/>
      <c r="O401"/>
    </row>
    <row r="402" spans="1:15" s="25" customFormat="1" x14ac:dyDescent="0.25">
      <c r="A402" s="11"/>
      <c r="B402" s="18"/>
      <c r="F402" s="1"/>
      <c r="G402" s="1"/>
      <c r="H402" s="1"/>
      <c r="I402" s="1"/>
      <c r="K402" s="21"/>
      <c r="M402" s="1"/>
      <c r="N402" s="71"/>
      <c r="O402"/>
    </row>
    <row r="403" spans="1:15" s="25" customFormat="1" x14ac:dyDescent="0.25">
      <c r="A403" s="11"/>
      <c r="B403" s="18"/>
      <c r="F403" s="1"/>
      <c r="G403" s="1"/>
      <c r="H403" s="1"/>
      <c r="I403" s="1"/>
      <c r="K403" s="21"/>
      <c r="M403" s="1"/>
      <c r="N403" s="71"/>
      <c r="O403"/>
    </row>
    <row r="404" spans="1:15" s="25" customFormat="1" x14ac:dyDescent="0.25">
      <c r="A404" s="11"/>
      <c r="B404" s="18"/>
      <c r="F404" s="1"/>
      <c r="G404" s="1"/>
      <c r="H404" s="1"/>
      <c r="I404" s="1"/>
      <c r="K404" s="21"/>
      <c r="M404" s="1"/>
      <c r="N404" s="71"/>
      <c r="O404"/>
    </row>
    <row r="405" spans="1:15" s="25" customFormat="1" x14ac:dyDescent="0.25">
      <c r="A405" s="11"/>
      <c r="B405" s="18"/>
      <c r="F405" s="1"/>
      <c r="G405" s="1"/>
      <c r="H405" s="1"/>
      <c r="I405" s="1"/>
      <c r="K405" s="21"/>
      <c r="M405" s="1"/>
      <c r="N405" s="71"/>
      <c r="O405"/>
    </row>
    <row r="406" spans="1:15" s="25" customFormat="1" x14ac:dyDescent="0.25">
      <c r="A406" s="11"/>
      <c r="B406" s="18"/>
      <c r="F406" s="1"/>
      <c r="G406" s="1"/>
      <c r="H406" s="1"/>
      <c r="I406" s="1"/>
      <c r="K406" s="21"/>
      <c r="M406" s="1"/>
      <c r="N406" s="71"/>
      <c r="O406"/>
    </row>
    <row r="407" spans="1:15" s="25" customFormat="1" x14ac:dyDescent="0.25">
      <c r="A407" s="11"/>
      <c r="B407" s="18"/>
      <c r="F407" s="1"/>
      <c r="G407" s="1"/>
      <c r="H407" s="1"/>
      <c r="I407" s="1"/>
      <c r="K407" s="21"/>
      <c r="M407" s="1"/>
      <c r="N407" s="71"/>
      <c r="O407"/>
    </row>
    <row r="408" spans="1:15" s="25" customFormat="1" x14ac:dyDescent="0.25">
      <c r="A408" s="11"/>
      <c r="B408" s="18"/>
      <c r="F408" s="1"/>
      <c r="G408" s="1"/>
      <c r="H408" s="1"/>
      <c r="I408" s="1"/>
      <c r="K408" s="21"/>
      <c r="M408" s="1"/>
      <c r="N408" s="71"/>
      <c r="O408"/>
    </row>
    <row r="409" spans="1:15" s="25" customFormat="1" x14ac:dyDescent="0.25">
      <c r="A409" s="11"/>
      <c r="B409" s="18"/>
      <c r="F409" s="1"/>
      <c r="G409" s="1"/>
      <c r="H409" s="1"/>
      <c r="I409" s="1"/>
      <c r="K409" s="21"/>
      <c r="M409" s="1"/>
      <c r="N409" s="71"/>
      <c r="O409"/>
    </row>
    <row r="410" spans="1:15" s="25" customFormat="1" x14ac:dyDescent="0.25">
      <c r="A410" s="11"/>
      <c r="B410" s="18"/>
      <c r="F410" s="1"/>
      <c r="G410" s="1"/>
      <c r="H410" s="1"/>
      <c r="I410" s="1"/>
      <c r="K410" s="21"/>
      <c r="M410" s="1"/>
      <c r="N410" s="71"/>
      <c r="O410"/>
    </row>
    <row r="411" spans="1:15" s="25" customFormat="1" x14ac:dyDescent="0.25">
      <c r="A411" s="11"/>
      <c r="B411" s="18"/>
      <c r="F411" s="1"/>
      <c r="G411" s="1"/>
      <c r="H411" s="1"/>
      <c r="I411" s="1"/>
      <c r="K411" s="21"/>
      <c r="M411" s="1"/>
      <c r="N411" s="71"/>
      <c r="O411"/>
    </row>
    <row r="412" spans="1:15" s="25" customFormat="1" x14ac:dyDescent="0.25">
      <c r="A412" s="11"/>
      <c r="B412" s="18"/>
      <c r="F412" s="1"/>
      <c r="G412" s="1"/>
      <c r="H412" s="1"/>
      <c r="I412" s="1"/>
      <c r="K412" s="21"/>
      <c r="M412" s="1"/>
      <c r="N412" s="71"/>
      <c r="O412"/>
    </row>
    <row r="413" spans="1:15" s="25" customFormat="1" x14ac:dyDescent="0.25">
      <c r="A413" s="11"/>
      <c r="B413" s="18"/>
      <c r="F413" s="1"/>
      <c r="G413" s="1"/>
      <c r="H413" s="1"/>
      <c r="I413" s="1"/>
      <c r="K413" s="21"/>
      <c r="M413" s="1"/>
      <c r="N413" s="71"/>
      <c r="O413"/>
    </row>
    <row r="414" spans="1:15" s="25" customFormat="1" x14ac:dyDescent="0.25">
      <c r="A414" s="11"/>
      <c r="B414" s="18"/>
      <c r="F414" s="1"/>
      <c r="G414" s="1"/>
      <c r="H414" s="1"/>
      <c r="I414" s="1"/>
      <c r="K414" s="21"/>
      <c r="M414" s="1"/>
      <c r="N414" s="71"/>
      <c r="O414"/>
    </row>
    <row r="415" spans="1:15" s="25" customFormat="1" x14ac:dyDescent="0.25">
      <c r="A415" s="11"/>
      <c r="B415" s="18"/>
      <c r="F415" s="1"/>
      <c r="G415" s="1"/>
      <c r="H415" s="1"/>
      <c r="I415" s="1"/>
      <c r="K415" s="21"/>
      <c r="M415" s="1"/>
      <c r="N415" s="71"/>
      <c r="O415"/>
    </row>
    <row r="416" spans="1:15" s="25" customFormat="1" x14ac:dyDescent="0.25">
      <c r="A416" s="11"/>
      <c r="B416" s="18"/>
      <c r="F416" s="1"/>
      <c r="G416" s="1"/>
      <c r="H416" s="1"/>
      <c r="I416" s="1"/>
      <c r="K416" s="21"/>
      <c r="M416" s="1"/>
      <c r="N416" s="71"/>
      <c r="O416"/>
    </row>
    <row r="417" spans="1:15" s="25" customFormat="1" x14ac:dyDescent="0.25">
      <c r="A417" s="11"/>
      <c r="B417" s="18"/>
      <c r="F417" s="1"/>
      <c r="G417" s="1"/>
      <c r="H417" s="1"/>
      <c r="I417" s="1"/>
      <c r="K417" s="21"/>
      <c r="M417" s="1"/>
      <c r="N417" s="71"/>
      <c r="O417"/>
    </row>
    <row r="418" spans="1:15" s="25" customFormat="1" x14ac:dyDescent="0.25">
      <c r="A418" s="11"/>
      <c r="B418" s="18"/>
      <c r="F418" s="1"/>
      <c r="G418" s="1"/>
      <c r="H418" s="1"/>
      <c r="I418" s="1"/>
      <c r="K418" s="21"/>
      <c r="M418" s="1"/>
      <c r="N418" s="71"/>
      <c r="O418"/>
    </row>
    <row r="419" spans="1:15" s="25" customFormat="1" x14ac:dyDescent="0.25">
      <c r="A419" s="11"/>
      <c r="B419" s="18"/>
      <c r="F419" s="1"/>
      <c r="G419" s="1"/>
      <c r="H419" s="1"/>
      <c r="I419" s="1"/>
      <c r="K419" s="21"/>
      <c r="M419" s="1"/>
      <c r="N419" s="71"/>
      <c r="O419"/>
    </row>
    <row r="420" spans="1:15" s="25" customFormat="1" x14ac:dyDescent="0.25">
      <c r="A420" s="11"/>
      <c r="B420" s="18"/>
      <c r="F420" s="1"/>
      <c r="G420" s="1"/>
      <c r="H420" s="1"/>
      <c r="I420" s="1"/>
      <c r="K420" s="21"/>
      <c r="M420" s="1"/>
      <c r="N420" s="71"/>
      <c r="O420"/>
    </row>
    <row r="421" spans="1:15" s="25" customFormat="1" x14ac:dyDescent="0.25">
      <c r="A421" s="11"/>
      <c r="B421" s="18"/>
      <c r="F421" s="1"/>
      <c r="G421" s="1"/>
      <c r="H421" s="1"/>
      <c r="I421" s="1"/>
      <c r="K421" s="21"/>
      <c r="M421" s="1"/>
      <c r="N421" s="71"/>
      <c r="O421"/>
    </row>
    <row r="422" spans="1:15" s="25" customFormat="1" x14ac:dyDescent="0.25">
      <c r="A422" s="11"/>
      <c r="B422" s="18"/>
      <c r="F422" s="1"/>
      <c r="G422" s="1"/>
      <c r="H422" s="1"/>
      <c r="I422" s="1"/>
      <c r="K422" s="21"/>
      <c r="M422" s="1"/>
      <c r="N422" s="71"/>
      <c r="O422"/>
    </row>
    <row r="423" spans="1:15" s="25" customFormat="1" x14ac:dyDescent="0.25">
      <c r="A423" s="11"/>
      <c r="B423" s="18"/>
      <c r="F423" s="1"/>
      <c r="G423" s="1"/>
      <c r="H423" s="1"/>
      <c r="I423" s="1"/>
      <c r="K423" s="21"/>
      <c r="M423" s="1"/>
      <c r="N423" s="71"/>
      <c r="O423"/>
    </row>
    <row r="424" spans="1:15" s="25" customFormat="1" x14ac:dyDescent="0.25">
      <c r="A424" s="11"/>
      <c r="B424" s="18"/>
      <c r="F424" s="1"/>
      <c r="G424" s="1"/>
      <c r="H424" s="1"/>
      <c r="I424" s="1"/>
      <c r="K424" s="21"/>
      <c r="M424" s="1"/>
      <c r="N424" s="71"/>
      <c r="O424"/>
    </row>
    <row r="425" spans="1:15" s="25" customFormat="1" x14ac:dyDescent="0.25">
      <c r="A425" s="11"/>
      <c r="B425" s="18"/>
      <c r="F425" s="1"/>
      <c r="G425" s="1"/>
      <c r="H425" s="1"/>
      <c r="I425" s="1"/>
      <c r="K425" s="21"/>
      <c r="M425" s="1"/>
      <c r="N425" s="71"/>
      <c r="O425"/>
    </row>
    <row r="426" spans="1:15" s="25" customFormat="1" x14ac:dyDescent="0.25">
      <c r="A426" s="11"/>
      <c r="B426" s="18"/>
      <c r="F426" s="1"/>
      <c r="G426" s="1"/>
      <c r="H426" s="1"/>
      <c r="I426" s="1"/>
      <c r="K426" s="21"/>
      <c r="M426" s="1"/>
      <c r="N426" s="71"/>
      <c r="O426"/>
    </row>
    <row r="427" spans="1:15" s="25" customFormat="1" x14ac:dyDescent="0.25">
      <c r="A427" s="11"/>
      <c r="B427" s="18"/>
      <c r="F427" s="1"/>
      <c r="G427" s="1"/>
      <c r="H427" s="1"/>
      <c r="I427" s="1"/>
      <c r="K427" s="21"/>
      <c r="M427" s="1"/>
      <c r="N427" s="71"/>
      <c r="O427"/>
    </row>
    <row r="428" spans="1:15" s="25" customFormat="1" x14ac:dyDescent="0.25">
      <c r="A428" s="11"/>
      <c r="B428" s="18"/>
      <c r="F428" s="1"/>
      <c r="G428" s="1"/>
      <c r="H428" s="1"/>
      <c r="I428" s="1"/>
      <c r="K428" s="21"/>
      <c r="M428" s="1"/>
      <c r="N428" s="71"/>
      <c r="O428"/>
    </row>
    <row r="429" spans="1:15" s="25" customFormat="1" x14ac:dyDescent="0.25">
      <c r="A429" s="11"/>
      <c r="B429" s="18"/>
      <c r="F429" s="1"/>
      <c r="G429" s="1"/>
      <c r="H429" s="1"/>
      <c r="I429" s="1"/>
      <c r="K429" s="21"/>
      <c r="M429" s="1"/>
      <c r="N429" s="71"/>
      <c r="O429"/>
    </row>
    <row r="430" spans="1:15" s="25" customFormat="1" x14ac:dyDescent="0.25">
      <c r="A430" s="11"/>
      <c r="B430" s="18"/>
      <c r="F430" s="1"/>
      <c r="G430" s="1"/>
      <c r="H430" s="1"/>
      <c r="I430" s="1"/>
      <c r="K430" s="21"/>
      <c r="M430" s="1"/>
      <c r="N430" s="71"/>
      <c r="O430"/>
    </row>
    <row r="431" spans="1:15" s="25" customFormat="1" x14ac:dyDescent="0.25">
      <c r="A431" s="11"/>
      <c r="B431" s="18"/>
      <c r="F431" s="1"/>
      <c r="G431" s="1"/>
      <c r="H431" s="1"/>
      <c r="I431" s="1"/>
      <c r="K431" s="21"/>
      <c r="M431" s="1"/>
      <c r="N431" s="71"/>
      <c r="O431"/>
    </row>
    <row r="432" spans="1:15" s="25" customFormat="1" x14ac:dyDescent="0.25">
      <c r="A432" s="11"/>
      <c r="B432" s="18"/>
      <c r="F432" s="1"/>
      <c r="G432" s="1"/>
      <c r="H432" s="1"/>
      <c r="I432" s="1"/>
      <c r="K432" s="21"/>
      <c r="M432" s="1"/>
      <c r="N432" s="71"/>
      <c r="O432"/>
    </row>
    <row r="433" spans="1:15" s="25" customFormat="1" x14ac:dyDescent="0.25">
      <c r="A433" s="11"/>
      <c r="B433" s="18"/>
      <c r="F433" s="1"/>
      <c r="G433" s="1"/>
      <c r="H433" s="1"/>
      <c r="I433" s="1"/>
      <c r="K433" s="21"/>
      <c r="M433" s="1"/>
      <c r="N433" s="71"/>
      <c r="O433"/>
    </row>
    <row r="434" spans="1:15" s="25" customFormat="1" x14ac:dyDescent="0.25">
      <c r="A434" s="11"/>
      <c r="B434" s="18"/>
      <c r="F434" s="1"/>
      <c r="G434" s="1"/>
      <c r="H434" s="1"/>
      <c r="I434" s="1"/>
      <c r="K434" s="21"/>
      <c r="M434" s="1"/>
      <c r="N434" s="71"/>
      <c r="O434"/>
    </row>
    <row r="435" spans="1:15" s="25" customFormat="1" x14ac:dyDescent="0.25">
      <c r="A435" s="11"/>
      <c r="B435" s="18"/>
      <c r="F435" s="1"/>
      <c r="G435" s="1"/>
      <c r="H435" s="1"/>
      <c r="I435" s="1"/>
      <c r="K435" s="21"/>
      <c r="M435" s="1"/>
      <c r="N435" s="71"/>
      <c r="O435"/>
    </row>
    <row r="436" spans="1:15" s="25" customFormat="1" x14ac:dyDescent="0.25">
      <c r="A436" s="11"/>
      <c r="B436" s="18"/>
      <c r="F436" s="1"/>
      <c r="G436" s="1"/>
      <c r="H436" s="1"/>
      <c r="I436" s="1"/>
      <c r="K436" s="21"/>
      <c r="M436" s="1"/>
      <c r="N436" s="71"/>
      <c r="O436"/>
    </row>
    <row r="437" spans="1:15" s="25" customFormat="1" x14ac:dyDescent="0.25">
      <c r="A437" s="11"/>
      <c r="B437" s="18"/>
      <c r="F437" s="1"/>
      <c r="G437" s="1"/>
      <c r="H437" s="1"/>
      <c r="I437" s="1"/>
      <c r="K437" s="21"/>
      <c r="M437" s="1"/>
      <c r="N437" s="71"/>
      <c r="O437"/>
    </row>
    <row r="438" spans="1:15" s="25" customFormat="1" x14ac:dyDescent="0.25">
      <c r="A438" s="11"/>
      <c r="B438" s="18"/>
      <c r="F438" s="1"/>
      <c r="G438" s="1"/>
      <c r="H438" s="1"/>
      <c r="I438" s="1"/>
      <c r="K438" s="21"/>
      <c r="M438" s="1"/>
      <c r="N438" s="71"/>
      <c r="O438"/>
    </row>
    <row r="439" spans="1:15" s="25" customFormat="1" x14ac:dyDescent="0.25">
      <c r="A439" s="11"/>
      <c r="B439" s="18"/>
      <c r="F439" s="1"/>
      <c r="G439" s="1"/>
      <c r="H439" s="1"/>
      <c r="I439" s="1"/>
      <c r="K439" s="21"/>
      <c r="M439" s="1"/>
      <c r="N439" s="71"/>
      <c r="O439"/>
    </row>
    <row r="440" spans="1:15" s="25" customFormat="1" x14ac:dyDescent="0.25">
      <c r="A440" s="11"/>
      <c r="B440" s="18"/>
      <c r="F440" s="1"/>
      <c r="G440" s="1"/>
      <c r="H440" s="1"/>
      <c r="I440" s="1"/>
      <c r="K440" s="21"/>
      <c r="M440" s="1"/>
      <c r="N440" s="71"/>
      <c r="O440"/>
    </row>
    <row r="441" spans="1:15" s="25" customFormat="1" x14ac:dyDescent="0.25">
      <c r="A441" s="11"/>
      <c r="B441" s="18"/>
      <c r="F441" s="1"/>
      <c r="G441" s="1"/>
      <c r="H441" s="1"/>
      <c r="I441" s="1"/>
      <c r="K441" s="21"/>
      <c r="M441" s="1"/>
      <c r="N441" s="71"/>
      <c r="O441"/>
    </row>
    <row r="442" spans="1:15" s="25" customFormat="1" x14ac:dyDescent="0.25">
      <c r="A442" s="11"/>
      <c r="B442" s="18"/>
      <c r="F442" s="1"/>
      <c r="G442" s="1"/>
      <c r="H442" s="1"/>
      <c r="I442" s="1"/>
      <c r="K442" s="21"/>
      <c r="M442" s="1"/>
      <c r="N442" s="71"/>
      <c r="O442"/>
    </row>
    <row r="443" spans="1:15" s="25" customFormat="1" x14ac:dyDescent="0.25">
      <c r="A443" s="11"/>
      <c r="B443" s="18"/>
      <c r="F443" s="1"/>
      <c r="G443" s="1"/>
      <c r="H443" s="1"/>
      <c r="I443" s="1"/>
      <c r="K443" s="21"/>
      <c r="M443" s="1"/>
      <c r="N443" s="71"/>
      <c r="O443"/>
    </row>
    <row r="444" spans="1:15" s="25" customFormat="1" x14ac:dyDescent="0.25">
      <c r="A444" s="11"/>
      <c r="B444" s="18"/>
      <c r="F444" s="1"/>
      <c r="G444" s="1"/>
      <c r="H444" s="1"/>
      <c r="I444" s="1"/>
      <c r="K444" s="21"/>
      <c r="M444" s="1"/>
      <c r="N444" s="71"/>
      <c r="O444"/>
    </row>
    <row r="445" spans="1:15" s="25" customFormat="1" x14ac:dyDescent="0.25">
      <c r="A445" s="11"/>
      <c r="B445" s="18"/>
      <c r="F445" s="1"/>
      <c r="G445" s="1"/>
      <c r="H445" s="1"/>
      <c r="I445" s="1"/>
      <c r="K445" s="21"/>
      <c r="M445" s="1"/>
      <c r="N445" s="71"/>
      <c r="O445"/>
    </row>
    <row r="446" spans="1:15" s="25" customFormat="1" x14ac:dyDescent="0.25">
      <c r="A446" s="11"/>
      <c r="B446" s="18"/>
      <c r="F446" s="1"/>
      <c r="G446" s="1"/>
      <c r="H446" s="1"/>
      <c r="I446" s="1"/>
      <c r="K446" s="21"/>
      <c r="M446" s="1"/>
      <c r="N446" s="71"/>
      <c r="O446"/>
    </row>
    <row r="447" spans="1:15" s="25" customFormat="1" x14ac:dyDescent="0.25">
      <c r="A447" s="11"/>
      <c r="B447" s="18"/>
      <c r="F447" s="1"/>
      <c r="G447" s="1"/>
      <c r="H447" s="1"/>
      <c r="I447" s="1"/>
      <c r="K447" s="21"/>
      <c r="M447" s="1"/>
      <c r="N447" s="71"/>
      <c r="O447"/>
    </row>
    <row r="448" spans="1:15" s="25" customFormat="1" x14ac:dyDescent="0.25">
      <c r="A448" s="11"/>
      <c r="B448" s="18"/>
      <c r="F448" s="1"/>
      <c r="G448" s="1"/>
      <c r="H448" s="1"/>
      <c r="I448" s="1"/>
      <c r="K448" s="21"/>
      <c r="M448" s="1"/>
      <c r="N448" s="71"/>
      <c r="O448"/>
    </row>
    <row r="449" spans="1:15" s="25" customFormat="1" x14ac:dyDescent="0.25">
      <c r="A449" s="11"/>
      <c r="B449" s="18"/>
      <c r="F449" s="1"/>
      <c r="G449" s="1"/>
      <c r="H449" s="1"/>
      <c r="I449" s="1"/>
      <c r="K449" s="21"/>
      <c r="M449" s="1"/>
      <c r="N449" s="71"/>
      <c r="O449"/>
    </row>
    <row r="450" spans="1:15" s="25" customFormat="1" x14ac:dyDescent="0.25">
      <c r="A450" s="11"/>
      <c r="B450" s="18"/>
      <c r="F450" s="1"/>
      <c r="G450" s="1"/>
      <c r="H450" s="1"/>
      <c r="I450" s="1"/>
      <c r="K450" s="21"/>
      <c r="M450" s="1"/>
      <c r="N450" s="71"/>
      <c r="O450"/>
    </row>
    <row r="451" spans="1:15" s="25" customFormat="1" x14ac:dyDescent="0.25">
      <c r="A451" s="11"/>
      <c r="B451" s="18"/>
      <c r="F451" s="1"/>
      <c r="G451" s="1"/>
      <c r="H451" s="1"/>
      <c r="I451" s="1"/>
      <c r="K451" s="21"/>
      <c r="M451" s="1"/>
      <c r="N451" s="71"/>
      <c r="O451"/>
    </row>
    <row r="452" spans="1:15" s="25" customFormat="1" x14ac:dyDescent="0.25">
      <c r="A452" s="11"/>
      <c r="B452" s="18"/>
      <c r="F452" s="1"/>
      <c r="G452" s="1"/>
      <c r="H452" s="1"/>
      <c r="I452" s="1"/>
      <c r="K452" s="21"/>
      <c r="M452" s="1"/>
      <c r="N452" s="71"/>
      <c r="O452"/>
    </row>
    <row r="453" spans="1:15" s="25" customFormat="1" x14ac:dyDescent="0.25">
      <c r="A453" s="11"/>
      <c r="B453" s="18"/>
      <c r="F453" s="1"/>
      <c r="G453" s="1"/>
      <c r="H453" s="1"/>
      <c r="I453" s="1"/>
      <c r="K453" s="21"/>
      <c r="M453" s="1"/>
      <c r="N453" s="71"/>
      <c r="O453"/>
    </row>
    <row r="454" spans="1:15" s="25" customFormat="1" x14ac:dyDescent="0.25">
      <c r="A454" s="11"/>
      <c r="B454" s="18"/>
      <c r="F454" s="1"/>
      <c r="G454" s="1"/>
      <c r="H454" s="1"/>
      <c r="I454" s="1"/>
      <c r="K454" s="21"/>
      <c r="M454" s="1"/>
      <c r="N454" s="71"/>
      <c r="O454"/>
    </row>
    <row r="455" spans="1:15" s="25" customFormat="1" x14ac:dyDescent="0.25">
      <c r="A455" s="11"/>
      <c r="B455" s="18"/>
      <c r="F455" s="1"/>
      <c r="G455" s="1"/>
      <c r="H455" s="1"/>
      <c r="I455" s="1"/>
      <c r="K455" s="21"/>
      <c r="M455" s="1"/>
      <c r="N455" s="71"/>
      <c r="O455"/>
    </row>
    <row r="456" spans="1:15" s="25" customFormat="1" x14ac:dyDescent="0.25">
      <c r="A456" s="11"/>
      <c r="B456" s="18"/>
      <c r="F456" s="1"/>
      <c r="G456" s="1"/>
      <c r="H456" s="1"/>
      <c r="I456" s="1"/>
      <c r="K456" s="21"/>
      <c r="M456" s="1"/>
      <c r="N456" s="71"/>
      <c r="O456"/>
    </row>
    <row r="457" spans="1:15" s="25" customFormat="1" x14ac:dyDescent="0.25">
      <c r="A457" s="11"/>
      <c r="B457" s="18"/>
      <c r="F457" s="1"/>
      <c r="G457" s="1"/>
      <c r="H457" s="1"/>
      <c r="I457" s="1"/>
      <c r="K457" s="21"/>
      <c r="M457" s="1"/>
      <c r="N457" s="71"/>
      <c r="O457"/>
    </row>
    <row r="458" spans="1:15" s="25" customFormat="1" x14ac:dyDescent="0.25">
      <c r="A458" s="11"/>
      <c r="B458" s="18"/>
      <c r="F458" s="1"/>
      <c r="G458" s="1"/>
      <c r="H458" s="1"/>
      <c r="I458" s="1"/>
      <c r="K458" s="21"/>
      <c r="M458" s="1"/>
      <c r="N458" s="71"/>
      <c r="O458"/>
    </row>
    <row r="459" spans="1:15" s="25" customFormat="1" x14ac:dyDescent="0.25">
      <c r="A459" s="11"/>
      <c r="B459" s="18"/>
      <c r="F459" s="1"/>
      <c r="G459" s="1"/>
      <c r="H459" s="1"/>
      <c r="I459" s="1"/>
      <c r="K459" s="21"/>
      <c r="M459" s="1"/>
      <c r="N459" s="71"/>
      <c r="O459"/>
    </row>
    <row r="460" spans="1:15" s="25" customFormat="1" x14ac:dyDescent="0.25">
      <c r="A460" s="11"/>
      <c r="B460" s="18"/>
      <c r="F460" s="1"/>
      <c r="G460" s="1"/>
      <c r="H460" s="1"/>
      <c r="I460" s="1"/>
      <c r="K460" s="21"/>
      <c r="M460" s="1"/>
      <c r="N460" s="71"/>
      <c r="O460"/>
    </row>
    <row r="461" spans="1:15" s="25" customFormat="1" x14ac:dyDescent="0.25">
      <c r="A461" s="11"/>
      <c r="B461" s="18"/>
      <c r="F461" s="1"/>
      <c r="G461" s="1"/>
      <c r="H461" s="1"/>
      <c r="I461" s="1"/>
      <c r="K461" s="21"/>
      <c r="M461" s="1"/>
      <c r="N461" s="71"/>
      <c r="O461"/>
    </row>
    <row r="462" spans="1:15" s="25" customFormat="1" x14ac:dyDescent="0.25">
      <c r="A462" s="11"/>
      <c r="B462" s="18"/>
      <c r="F462" s="1"/>
      <c r="G462" s="1"/>
      <c r="H462" s="1"/>
      <c r="I462" s="1"/>
      <c r="K462" s="21"/>
      <c r="M462" s="1"/>
      <c r="N462" s="71"/>
      <c r="O462"/>
    </row>
    <row r="463" spans="1:15" s="25" customFormat="1" x14ac:dyDescent="0.25">
      <c r="A463" s="11"/>
      <c r="B463" s="18"/>
      <c r="F463" s="1"/>
      <c r="G463" s="1"/>
      <c r="H463" s="1"/>
      <c r="I463" s="1"/>
      <c r="K463" s="21"/>
      <c r="M463" s="1"/>
      <c r="N463" s="71"/>
      <c r="O463"/>
    </row>
    <row r="464" spans="1:15" s="25" customFormat="1" x14ac:dyDescent="0.25">
      <c r="A464" s="11"/>
      <c r="B464" s="18"/>
      <c r="F464" s="1"/>
      <c r="G464" s="1"/>
      <c r="H464" s="1"/>
      <c r="I464" s="1"/>
      <c r="K464" s="21"/>
      <c r="M464" s="1"/>
      <c r="N464" s="71"/>
      <c r="O464"/>
    </row>
    <row r="465" spans="1:15" s="25" customFormat="1" x14ac:dyDescent="0.25">
      <c r="A465" s="11"/>
      <c r="B465" s="18"/>
      <c r="F465" s="1"/>
      <c r="G465" s="1"/>
      <c r="H465" s="1"/>
      <c r="I465" s="1"/>
      <c r="K465" s="21"/>
      <c r="M465" s="1"/>
      <c r="N465" s="71"/>
      <c r="O465"/>
    </row>
    <row r="466" spans="1:15" s="25" customFormat="1" x14ac:dyDescent="0.25">
      <c r="A466" s="11"/>
      <c r="B466" s="18"/>
      <c r="F466" s="1"/>
      <c r="G466" s="1"/>
      <c r="H466" s="1"/>
      <c r="I466" s="1"/>
      <c r="K466" s="21"/>
      <c r="M466" s="1"/>
      <c r="N466" s="71"/>
      <c r="O466"/>
    </row>
    <row r="467" spans="1:15" s="25" customFormat="1" x14ac:dyDescent="0.25">
      <c r="A467" s="11"/>
      <c r="B467" s="18"/>
      <c r="F467" s="1"/>
      <c r="G467" s="1"/>
      <c r="H467" s="1"/>
      <c r="I467" s="1"/>
      <c r="K467" s="21"/>
      <c r="M467" s="1"/>
      <c r="N467" s="71"/>
      <c r="O467"/>
    </row>
    <row r="468" spans="1:15" s="25" customFormat="1" x14ac:dyDescent="0.25">
      <c r="A468" s="11"/>
      <c r="B468" s="18"/>
      <c r="F468" s="1"/>
      <c r="G468" s="1"/>
      <c r="H468" s="1"/>
      <c r="I468" s="1"/>
      <c r="K468" s="21"/>
      <c r="M468" s="1"/>
      <c r="N468" s="71"/>
      <c r="O468"/>
    </row>
    <row r="469" spans="1:15" s="25" customFormat="1" x14ac:dyDescent="0.25">
      <c r="A469" s="11"/>
      <c r="B469" s="18"/>
      <c r="F469" s="1"/>
      <c r="G469" s="1"/>
      <c r="H469" s="1"/>
      <c r="I469" s="1"/>
      <c r="K469" s="21"/>
      <c r="M469" s="1"/>
      <c r="N469" s="71"/>
      <c r="O469"/>
    </row>
    <row r="470" spans="1:15" s="25" customFormat="1" x14ac:dyDescent="0.25">
      <c r="A470" s="11"/>
      <c r="B470" s="18"/>
      <c r="F470" s="1"/>
      <c r="G470" s="1"/>
      <c r="H470" s="1"/>
      <c r="I470" s="1"/>
      <c r="K470" s="21"/>
      <c r="M470" s="1"/>
      <c r="N470" s="71"/>
      <c r="O47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B1:M26"/>
  <sheetViews>
    <sheetView workbookViewId="0">
      <selection activeCell="I27" sqref="I27"/>
    </sheetView>
  </sheetViews>
  <sheetFormatPr defaultColWidth="8.85546875" defaultRowHeight="15" x14ac:dyDescent="0.25"/>
  <cols>
    <col min="1" max="1" width="4.140625" customWidth="1"/>
    <col min="2" max="2" width="17.85546875" bestFit="1" customWidth="1"/>
    <col min="4" max="5" width="17" style="2" bestFit="1" customWidth="1"/>
    <col min="6" max="6" width="13.85546875" customWidth="1"/>
    <col min="7" max="7" width="13.28515625" customWidth="1"/>
    <col min="8" max="8" width="21" customWidth="1"/>
    <col min="9" max="9" width="22.140625" bestFit="1" customWidth="1"/>
    <col min="10" max="10" width="9.85546875" bestFit="1" customWidth="1"/>
    <col min="11" max="11" width="8.85546875" style="4"/>
    <col min="12" max="12" width="28" bestFit="1" customWidth="1"/>
    <col min="13" max="13" width="23.85546875" bestFit="1" customWidth="1"/>
  </cols>
  <sheetData>
    <row r="1" spans="2:13" ht="15.75" customHeight="1" thickBot="1" x14ac:dyDescent="0.3"/>
    <row r="2" spans="2:13" s="1" customFormat="1" ht="15.75" thickBot="1" x14ac:dyDescent="0.3">
      <c r="B2" s="9" t="s">
        <v>9</v>
      </c>
      <c r="C2" s="9" t="s">
        <v>11</v>
      </c>
      <c r="D2" s="7" t="s">
        <v>95</v>
      </c>
      <c r="E2" s="7" t="s">
        <v>96</v>
      </c>
      <c r="F2" s="74" t="s">
        <v>97</v>
      </c>
      <c r="G2" s="74" t="s">
        <v>98</v>
      </c>
      <c r="H2" s="74" t="s">
        <v>99</v>
      </c>
      <c r="I2" s="9" t="s">
        <v>100</v>
      </c>
      <c r="J2" s="9" t="s">
        <v>101</v>
      </c>
      <c r="K2" s="3"/>
      <c r="L2" s="62" t="s">
        <v>102</v>
      </c>
      <c r="M2" s="63" t="str">
        <f>D7</f>
        <v>6:00</v>
      </c>
    </row>
    <row r="3" spans="2:13" x14ac:dyDescent="0.25">
      <c r="B3" s="8" t="s">
        <v>103</v>
      </c>
      <c r="C3" s="8" t="s">
        <v>104</v>
      </c>
      <c r="D3" s="16" t="s">
        <v>123</v>
      </c>
      <c r="E3" s="16"/>
      <c r="F3" s="6">
        <f>(LEFT(D3,FIND(":",D3)-1))*60+MID(D3,FIND(":",D3)+1,2)*1</f>
        <v>304</v>
      </c>
      <c r="G3" s="6"/>
      <c r="H3" s="6">
        <f>F3</f>
        <v>304</v>
      </c>
      <c r="I3" s="10" t="str">
        <f>D3</f>
        <v>5:04</v>
      </c>
      <c r="J3" s="8"/>
      <c r="L3" s="64" t="s">
        <v>105</v>
      </c>
      <c r="M3" s="65" t="str">
        <f>CONCATENATE(ROUNDDOWN((F7*21.1)/60/60,0)," time(r) og ",ROUNDUP((F7*21.1-((ROUNDDOWN((F7*21.1)/60/60,0))*60*60))/60,0)," minutte(r)")</f>
        <v>2 time(r) og 7 minutte(r)</v>
      </c>
    </row>
    <row r="4" spans="2:13" x14ac:dyDescent="0.25">
      <c r="B4" s="5" t="s">
        <v>106</v>
      </c>
      <c r="C4" s="5" t="s">
        <v>107</v>
      </c>
      <c r="D4" s="17" t="s">
        <v>120</v>
      </c>
      <c r="E4" s="17" t="s">
        <v>124</v>
      </c>
      <c r="F4" s="6">
        <f t="shared" ref="F4:G11" si="0">(LEFT(D4,FIND(":",D4)-1))*60+MID(D4,FIND(":",D4)+1,2)*1</f>
        <v>315</v>
      </c>
      <c r="G4" s="6">
        <f t="shared" si="0"/>
        <v>306</v>
      </c>
      <c r="H4" s="6">
        <f>(F4+G4)/2</f>
        <v>310.5</v>
      </c>
      <c r="I4" s="5" t="str">
        <f>CONCATENATE(INT(H4/60),":",IF(LEN(ROUND((H4-(INT(H4/60)*60)),0))&lt;2,CONCATENATE("0",H4-(INT(H4/60)*60)),H4-(INT(H4/60)*60)))</f>
        <v>5:10,5</v>
      </c>
      <c r="J4" s="6" t="str">
        <f>CONCATENATE("+/- ",((F4-H4)+(H4-G4))/2)</f>
        <v>+/- 4,5</v>
      </c>
      <c r="L4" s="64" t="s">
        <v>108</v>
      </c>
      <c r="M4" s="66" t="str">
        <f>CONCATENATE(INT(((F8+F9-7)/2)/60),":",IF(LEN(ROUND((((F8+F9-7)/2)-(INT(((F8+F9-7)/2)/60)*60)),0))&lt;2,CONCATENATE("0",((F8+F9-7)/2)-(INT(((F8+F9-7)/2)/60)*60)),INT((F8+F9-7)/2)-(INT(((F8+F9-7)/2)/60)*60)))</f>
        <v>6:24</v>
      </c>
    </row>
    <row r="5" spans="2:13" ht="15.75" thickBot="1" x14ac:dyDescent="0.3">
      <c r="B5" s="5" t="s">
        <v>109</v>
      </c>
      <c r="C5" s="5" t="s">
        <v>110</v>
      </c>
      <c r="D5" s="17" t="s">
        <v>125</v>
      </c>
      <c r="E5" s="17" t="s">
        <v>121</v>
      </c>
      <c r="F5" s="6">
        <f t="shared" si="0"/>
        <v>333</v>
      </c>
      <c r="G5" s="6">
        <f t="shared" si="0"/>
        <v>316</v>
      </c>
      <c r="H5" s="6">
        <f t="shared" ref="H5:H11" si="1">(F5+G5)/2</f>
        <v>324.5</v>
      </c>
      <c r="I5" s="5" t="str">
        <f t="shared" ref="I5:I12" si="2">CONCATENATE(INT(H5/60),":",IF(LEN(ROUND((H5-(INT(H5/60)*60)),0))&lt;2,CONCATENATE("0",H5-(INT(H5/60)*60)),H5-(INT(H5/60)*60)))</f>
        <v>5:24,5</v>
      </c>
      <c r="J5" s="6" t="str">
        <f t="shared" ref="J5:J11" si="3">CONCATENATE("+/- ",((F5-H5)+(H5-G5))/2)</f>
        <v>+/- 8,5</v>
      </c>
      <c r="L5" s="67" t="s">
        <v>111</v>
      </c>
      <c r="M5" s="68" t="str">
        <f>CONCATENATE(ROUNDDOWN(((((F8+F9-7)/2)*42.2)/60)/60,0)," time(r) og ",ROUNDUP((((F8+F9-7)/2)*42.2-((ROUNDDOWN(((((F8+F9-7)/2)*42.2)/60)/60,0))*60*60))/60,0)," minutte(r)")</f>
        <v>4 time(r) og 31 minutte(r)</v>
      </c>
    </row>
    <row r="6" spans="2:13" x14ac:dyDescent="0.25">
      <c r="B6" s="5" t="s">
        <v>112</v>
      </c>
      <c r="C6" s="5" t="s">
        <v>113</v>
      </c>
      <c r="D6" s="17" t="s">
        <v>126</v>
      </c>
      <c r="E6" s="17" t="s">
        <v>127</v>
      </c>
      <c r="F6" s="6">
        <f t="shared" si="0"/>
        <v>351</v>
      </c>
      <c r="G6" s="6">
        <f t="shared" si="0"/>
        <v>334</v>
      </c>
      <c r="H6" s="6">
        <f t="shared" si="1"/>
        <v>342.5</v>
      </c>
      <c r="I6" s="5" t="str">
        <f t="shared" si="2"/>
        <v>5:42,5</v>
      </c>
      <c r="J6" s="6" t="str">
        <f t="shared" si="3"/>
        <v>+/- 8,5</v>
      </c>
    </row>
    <row r="7" spans="2:13" x14ac:dyDescent="0.25">
      <c r="B7" s="5" t="s">
        <v>49</v>
      </c>
      <c r="C7" s="5" t="s">
        <v>114</v>
      </c>
      <c r="D7" s="17" t="s">
        <v>128</v>
      </c>
      <c r="E7" s="17" t="s">
        <v>129</v>
      </c>
      <c r="F7" s="6">
        <f t="shared" si="0"/>
        <v>360</v>
      </c>
      <c r="G7" s="6">
        <f t="shared" si="0"/>
        <v>352</v>
      </c>
      <c r="H7" s="6">
        <f t="shared" si="1"/>
        <v>356</v>
      </c>
      <c r="I7" s="5" t="str">
        <f t="shared" si="2"/>
        <v>5:56</v>
      </c>
      <c r="J7" s="6" t="str">
        <f t="shared" si="3"/>
        <v>+/- 4</v>
      </c>
    </row>
    <row r="8" spans="2:13" x14ac:dyDescent="0.25">
      <c r="B8" s="5" t="s">
        <v>86</v>
      </c>
      <c r="C8" s="5" t="s">
        <v>115</v>
      </c>
      <c r="D8" s="15" t="s">
        <v>130</v>
      </c>
      <c r="E8" s="15" t="s">
        <v>131</v>
      </c>
      <c r="F8" s="6">
        <f t="shared" si="0"/>
        <v>371</v>
      </c>
      <c r="G8" s="6">
        <f t="shared" si="0"/>
        <v>361</v>
      </c>
      <c r="H8" s="6">
        <f t="shared" si="1"/>
        <v>366</v>
      </c>
      <c r="I8" s="5" t="str">
        <f t="shared" si="2"/>
        <v>6:06</v>
      </c>
      <c r="J8" s="6" t="str">
        <f t="shared" si="3"/>
        <v>+/- 5</v>
      </c>
    </row>
    <row r="9" spans="2:13" x14ac:dyDescent="0.25">
      <c r="B9" s="5" t="s">
        <v>32</v>
      </c>
      <c r="C9" s="5" t="s">
        <v>116</v>
      </c>
      <c r="D9" s="13" t="s">
        <v>132</v>
      </c>
      <c r="E9" s="13" t="s">
        <v>133</v>
      </c>
      <c r="F9" s="6">
        <f t="shared" si="0"/>
        <v>404</v>
      </c>
      <c r="G9" s="6">
        <f t="shared" si="0"/>
        <v>372</v>
      </c>
      <c r="H9" s="6">
        <f t="shared" si="1"/>
        <v>388</v>
      </c>
      <c r="I9" s="5" t="str">
        <f t="shared" si="2"/>
        <v>6:28</v>
      </c>
      <c r="J9" s="6" t="str">
        <f t="shared" si="3"/>
        <v>+/- 16</v>
      </c>
    </row>
    <row r="10" spans="2:13" x14ac:dyDescent="0.25">
      <c r="B10" s="5" t="s">
        <v>23</v>
      </c>
      <c r="C10" s="5" t="s">
        <v>117</v>
      </c>
      <c r="D10" s="13" t="s">
        <v>134</v>
      </c>
      <c r="E10" s="13" t="s">
        <v>135</v>
      </c>
      <c r="F10" s="6">
        <f t="shared" si="0"/>
        <v>450</v>
      </c>
      <c r="G10" s="6">
        <f t="shared" si="0"/>
        <v>405</v>
      </c>
      <c r="H10" s="6">
        <f t="shared" si="1"/>
        <v>427.5</v>
      </c>
      <c r="I10" s="5" t="str">
        <f t="shared" si="2"/>
        <v>7:07,5</v>
      </c>
      <c r="J10" s="6" t="str">
        <f t="shared" si="3"/>
        <v>+/- 22,5</v>
      </c>
    </row>
    <row r="11" spans="2:13" x14ac:dyDescent="0.25">
      <c r="B11" s="5" t="s">
        <v>41</v>
      </c>
      <c r="C11" s="5" t="s">
        <v>118</v>
      </c>
      <c r="D11" s="14" t="s">
        <v>136</v>
      </c>
      <c r="E11" s="14" t="s">
        <v>122</v>
      </c>
      <c r="F11" s="6">
        <f>(LEFT(D11,FIND(":",D11)-1))*60+MID(D11,FIND(":",D11)+1,2)*1</f>
        <v>514</v>
      </c>
      <c r="G11" s="6">
        <f t="shared" si="0"/>
        <v>685</v>
      </c>
      <c r="H11" s="6">
        <f t="shared" si="1"/>
        <v>599.5</v>
      </c>
      <c r="I11" s="5" t="str">
        <f t="shared" si="2"/>
        <v>9:59,5</v>
      </c>
      <c r="J11" s="6" t="str">
        <f t="shared" si="3"/>
        <v>+/- -85,5</v>
      </c>
    </row>
    <row r="12" spans="2:13" x14ac:dyDescent="0.25">
      <c r="B12" s="5" t="s">
        <v>39</v>
      </c>
      <c r="C12" s="5" t="s">
        <v>119</v>
      </c>
      <c r="D12" s="5"/>
      <c r="E12" s="5"/>
      <c r="F12" s="5"/>
      <c r="G12" s="5"/>
      <c r="H12" s="5">
        <f>(F8+F9-7)/2</f>
        <v>384</v>
      </c>
      <c r="I12" s="5" t="str">
        <f t="shared" si="2"/>
        <v>6:24</v>
      </c>
      <c r="J12" s="5"/>
    </row>
    <row r="17" spans="5:13" x14ac:dyDescent="0.25">
      <c r="H17" s="19"/>
    </row>
    <row r="18" spans="5:13" x14ac:dyDescent="0.25">
      <c r="M18" s="1"/>
    </row>
    <row r="21" spans="5:13" x14ac:dyDescent="0.25">
      <c r="E21" s="22"/>
      <c r="F21" s="23"/>
      <c r="G21" s="23"/>
    </row>
    <row r="22" spans="5:13" x14ac:dyDescent="0.25">
      <c r="E22" s="22"/>
      <c r="F22" s="23"/>
      <c r="G22" s="23"/>
    </row>
    <row r="23" spans="5:13" x14ac:dyDescent="0.25">
      <c r="E23" s="22"/>
      <c r="F23" s="23"/>
      <c r="G23" s="23"/>
    </row>
    <row r="24" spans="5:13" x14ac:dyDescent="0.25">
      <c r="E24" s="22"/>
      <c r="F24" s="23"/>
      <c r="G24" s="23"/>
    </row>
    <row r="25" spans="5:13" x14ac:dyDescent="0.25">
      <c r="E25" s="22"/>
      <c r="F25" s="23"/>
      <c r="G25" s="23"/>
    </row>
    <row r="26" spans="5:13" x14ac:dyDescent="0.25">
      <c r="E26" s="22"/>
      <c r="F26" s="23"/>
      <c r="G26" s="2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D9"/>
  <sheetViews>
    <sheetView workbookViewId="0">
      <selection activeCell="A2" sqref="A2"/>
    </sheetView>
  </sheetViews>
  <sheetFormatPr defaultColWidth="9" defaultRowHeight="15" x14ac:dyDescent="0.25"/>
  <cols>
    <col min="1" max="1" width="12.140625" bestFit="1" customWidth="1"/>
    <col min="3" max="3" width="11.85546875" bestFit="1" customWidth="1"/>
    <col min="4" max="4" width="27.28515625" bestFit="1" customWidth="1"/>
    <col min="5" max="5" width="11" customWidth="1"/>
  </cols>
  <sheetData>
    <row r="1" spans="1:4" x14ac:dyDescent="0.25">
      <c r="A1" t="s">
        <v>9</v>
      </c>
      <c r="B1" t="s">
        <v>11</v>
      </c>
      <c r="D1" t="s">
        <v>9</v>
      </c>
    </row>
    <row r="2" spans="1:4" x14ac:dyDescent="0.25">
      <c r="A2" t="s">
        <v>27</v>
      </c>
      <c r="B2" t="str">
        <f>TræningsZoner!C7</f>
        <v>AT</v>
      </c>
      <c r="D2" t="s">
        <v>19</v>
      </c>
    </row>
    <row r="3" spans="1:4" x14ac:dyDescent="0.25">
      <c r="D3" t="s">
        <v>25</v>
      </c>
    </row>
    <row r="4" spans="1:4" x14ac:dyDescent="0.25">
      <c r="D4" t="s">
        <v>31</v>
      </c>
    </row>
    <row r="5" spans="1:4" x14ac:dyDescent="0.25">
      <c r="D5" t="s">
        <v>35</v>
      </c>
    </row>
    <row r="6" spans="1:4" x14ac:dyDescent="0.25">
      <c r="D6" t="s">
        <v>22</v>
      </c>
    </row>
    <row r="7" spans="1:4" x14ac:dyDescent="0.25">
      <c r="D7" t="s">
        <v>74</v>
      </c>
    </row>
    <row r="8" spans="1:4" x14ac:dyDescent="0.25">
      <c r="D8" t="s">
        <v>55</v>
      </c>
    </row>
    <row r="9" spans="1:4" x14ac:dyDescent="0.25">
      <c r="D9" t="s">
        <v>73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Intro</vt:lpstr>
      <vt:lpstr>Maraton</vt:lpstr>
      <vt:lpstr>Grundtræning</vt:lpstr>
      <vt:lpstr>½Maraton</vt:lpstr>
      <vt:lpstr>TræningsZoner</vt:lpstr>
      <vt:lpstr>Opslag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Klingenberg</dc:creator>
  <cp:lastModifiedBy>Guillermo Luis Salinas Ortega</cp:lastModifiedBy>
  <cp:revision/>
  <dcterms:created xsi:type="dcterms:W3CDTF">2015-12-06T18:29:43Z</dcterms:created>
  <dcterms:modified xsi:type="dcterms:W3CDTF">2017-04-01T06:56:52Z</dcterms:modified>
</cp:coreProperties>
</file>